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Parral\"/>
    </mc:Choice>
  </mc:AlternateContent>
  <bookViews>
    <workbookView minimized="1" xWindow="0" yWindow="0" windowWidth="21570" windowHeight="8055"/>
  </bookViews>
  <sheets>
    <sheet name="kiwi" sheetId="1" r:id="rId1"/>
  </sheets>
  <calcPr calcId="162913"/>
</workbook>
</file>

<file path=xl/calcChain.xml><?xml version="1.0" encoding="utf-8"?>
<calcChain xmlns="http://schemas.openxmlformats.org/spreadsheetml/2006/main">
  <c r="G41" i="1" l="1"/>
  <c r="G40" i="1"/>
  <c r="G58" i="1" l="1"/>
  <c r="G59" i="1"/>
  <c r="G60" i="1"/>
  <c r="G61" i="1"/>
  <c r="G62" i="1"/>
  <c r="G50" i="1"/>
  <c r="G71" i="1" l="1"/>
  <c r="G48" i="1"/>
  <c r="G49" i="1"/>
  <c r="G51" i="1"/>
  <c r="G52" i="1"/>
  <c r="G53" i="1"/>
  <c r="G54" i="1"/>
  <c r="G55" i="1"/>
  <c r="G56" i="1"/>
  <c r="G57" i="1"/>
  <c r="G63" i="1"/>
  <c r="G64" i="1"/>
  <c r="G24" i="1"/>
  <c r="G22" i="1"/>
  <c r="G23" i="1"/>
  <c r="G26" i="1"/>
  <c r="G69" i="1" l="1"/>
  <c r="G70" i="1"/>
  <c r="G72" i="1"/>
  <c r="G38" i="1"/>
  <c r="G39" i="1"/>
  <c r="G73" i="1" l="1"/>
  <c r="C96" i="1" s="1"/>
  <c r="G47" i="1"/>
  <c r="G65" i="1" s="1"/>
  <c r="C95" i="1" s="1"/>
  <c r="G37" i="1"/>
  <c r="G36" i="1"/>
  <c r="G21" i="1"/>
  <c r="G12" i="1"/>
  <c r="G78" i="1" s="1"/>
  <c r="G42" i="1" l="1"/>
  <c r="C94" i="1" s="1"/>
  <c r="G27" i="1"/>
  <c r="C92" i="1" s="1"/>
  <c r="G75" i="1" l="1"/>
  <c r="G76" i="1" s="1"/>
  <c r="G77" i="1" l="1"/>
  <c r="G79" i="1" s="1"/>
  <c r="C97" i="1"/>
  <c r="E103" i="1" l="1"/>
  <c r="C103" i="1"/>
  <c r="D103" i="1"/>
  <c r="C98" i="1"/>
  <c r="D95" i="1" l="1"/>
  <c r="D92" i="1"/>
  <c r="D94" i="1"/>
  <c r="D96" i="1"/>
  <c r="D97" i="1"/>
  <c r="D98" i="1" l="1"/>
</calcChain>
</file>

<file path=xl/sharedStrings.xml><?xml version="1.0" encoding="utf-8"?>
<sst xmlns="http://schemas.openxmlformats.org/spreadsheetml/2006/main" count="188" uniqueCount="135">
  <si>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</si>
  <si>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</si>
  <si>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</si>
  <si>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</si>
  <si>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</si>
  <si>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</si>
  <si>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</si>
  <si>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</si>
  <si>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</si>
  <si>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</si>
  <si>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</si>
  <si>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</si>
  <si>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</si>
  <si>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</si>
  <si>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</si>
  <si>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</si>
  <si>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</si>
  <si>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</si>
  <si>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</si>
  <si>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</si>
  <si>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</si>
  <si>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</si>
  <si>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</si>
  <si>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</si>
  <si>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</si>
  <si>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</si>
  <si>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</si>
  <si>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</si>
  <si>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</si>
  <si>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</si>
  <si>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</si>
  <si>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</si>
  <si>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</si>
  <si>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</si>
  <si>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</si>
  <si>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</si>
  <si>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</si>
  <si>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</si>
  <si>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</si>
  <si>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</si>
  <si>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</si>
  <si>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</si>
  <si>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</si>
  <si>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</si>
  <si>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</si>
  <si>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</si>
  <si>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</si>
  <si>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</si>
  <si>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</si>
  <si>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</si>
  <si>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</si>
  <si>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</si>
  <si>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</si>
  <si>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</si>
  <si>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</si>
  <si>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</si>
  <si>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</si>
  <si>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</si>
  <si>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</si>
  <si>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</si>
  <si>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MEDIO</t>
  </si>
  <si>
    <t>DEL MAULE</t>
  </si>
  <si>
    <t>HELADA-SEQUIA</t>
  </si>
  <si>
    <t>RIEGO Y LIMPIA ACEQUIAS</t>
  </si>
  <si>
    <t>APLIC.DE PEST. Y FOLIAR.</t>
  </si>
  <si>
    <t>APLICAC.FERTILIZANTES</t>
  </si>
  <si>
    <t>CONTR.MANUAL MALEZAS</t>
  </si>
  <si>
    <t>COSECHA</t>
  </si>
  <si>
    <t xml:space="preserve">UREA </t>
  </si>
  <si>
    <t>NITRATO DE K</t>
  </si>
  <si>
    <t>FUNGUICIDAS</t>
  </si>
  <si>
    <t>HERBICIDA</t>
  </si>
  <si>
    <t>ROUNDUP FULL</t>
  </si>
  <si>
    <t>FERTILIZANTES FOLIAR.</t>
  </si>
  <si>
    <t>BAÑO QUIMICO</t>
  </si>
  <si>
    <t>ARRIENDO COLMENAS</t>
  </si>
  <si>
    <t>ANALIS FOLIAR</t>
  </si>
  <si>
    <t>ENERO-FERBRERO</t>
  </si>
  <si>
    <t>RENDIMIENTO (KG/Há.)</t>
  </si>
  <si>
    <t>KG</t>
  </si>
  <si>
    <t>JUNIO-AGOSTO</t>
  </si>
  <si>
    <t>LIT</t>
  </si>
  <si>
    <t>MAYO-ABRIL</t>
  </si>
  <si>
    <t>JUNIO-MARZO</t>
  </si>
  <si>
    <t>MEZCLA FRUTAL</t>
  </si>
  <si>
    <t>REGULADOR DE CRECIM.</t>
  </si>
  <si>
    <t>JULIO-AGOSTO</t>
  </si>
  <si>
    <t>ANALIS DE SUELOS</t>
  </si>
  <si>
    <t>AGOST-SEPTIEMBRE</t>
  </si>
  <si>
    <t>JUNIO-JULIO</t>
  </si>
  <si>
    <t>SEPT-OCTUBRE</t>
  </si>
  <si>
    <t>SEPT-ENERO</t>
  </si>
  <si>
    <t>EXPORT. FRESCO</t>
  </si>
  <si>
    <t>PRECIO ESPERADO ($/KG)</t>
  </si>
  <si>
    <t>KIWI</t>
  </si>
  <si>
    <t>HAYWARD</t>
  </si>
  <si>
    <t>ABRIL</t>
  </si>
  <si>
    <t>AGOST-ABRIL</t>
  </si>
  <si>
    <t>MAYO-MARZO</t>
  </si>
  <si>
    <t>SEPT-ENRO</t>
  </si>
  <si>
    <t>AGOST-FEBERO</t>
  </si>
  <si>
    <t>ABRIL-MAYO</t>
  </si>
  <si>
    <t>CULTIVADOR</t>
  </si>
  <si>
    <t>JUNIO-DIC</t>
  </si>
  <si>
    <t>MELGADURA</t>
  </si>
  <si>
    <t>JUNIO-SEPT</t>
  </si>
  <si>
    <t>MAGNECAL</t>
  </si>
  <si>
    <t>AGOST-FEBRERO</t>
  </si>
  <si>
    <t>AGOST-OCTUB.</t>
  </si>
  <si>
    <t>JULIO-SEPT</t>
  </si>
  <si>
    <t>ABRIL-JULUO</t>
  </si>
  <si>
    <t>NOVIEMBRE-MARZO</t>
  </si>
  <si>
    <t>SEPT-MARZO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</si>
  <si>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</si>
  <si>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</si>
  <si>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N/A</t>
  </si>
  <si>
    <t>JULIO-MAYO</t>
  </si>
  <si>
    <t>PODA-SACAR RAM.-PINTAR</t>
  </si>
  <si>
    <t>TRITURAR RESTO DE PODA</t>
  </si>
  <si>
    <t>ACARREOS DE INSUM-OTROS</t>
  </si>
  <si>
    <t xml:space="preserve">UN </t>
  </si>
  <si>
    <t>MARZO 2023</t>
  </si>
  <si>
    <t>HA</t>
  </si>
  <si>
    <t>NORDOX SUPERN Y SIMILAR</t>
  </si>
  <si>
    <t>IPRODIONE 500 SC Y SIMILAR</t>
  </si>
  <si>
    <t>ACEITE CITROLIV Y SIMILAR</t>
  </si>
  <si>
    <t>LORBAN 4E Y SIMILAR</t>
  </si>
  <si>
    <t>KARATE CON ZEON Y SIMILAR</t>
  </si>
  <si>
    <t>DORMEX(APLI.ANT.FLORAC.) Y SIMILAR</t>
  </si>
  <si>
    <t>FOSFIMAX 40-20 Y SIMILAR</t>
  </si>
  <si>
    <t>SOLUBOR Y SIMILAR</t>
  </si>
  <si>
    <t>APICACION FITOSANIT.(4)</t>
  </si>
  <si>
    <t>APLICACIÓN FERTILIZANTES(3)</t>
  </si>
  <si>
    <t>PARRAL</t>
  </si>
  <si>
    <t>PARRAL-RETIRO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</si>
</sst>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3" fillId="0" borderId="0" applyFont="0" applyFill="0" applyBorder="0" applyAlignment="0" applyProtection="0"/>
  </cellStyleXfs>
  <cellXfs count="99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17" fontId="0" fillId="2" borderId="1" xfId="0" applyNumberFormat="1" applyFont="1" applyFill="1" applyBorder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1" fillId="6" borderId="1" xfId="0" applyFont="1" applyFill="1" applyBorder="1" applyAlignment="1"/>
    <xf numFmtId="0" fontId="7" fillId="6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0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0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0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vertical="center"/>
    </xf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49" fontId="1" fillId="2" borderId="5" xfId="0" applyNumberFormat="1" applyFont="1" applyFill="1" applyBorder="1" applyAlignment="1">
      <alignment vertical="center"/>
    </xf>
    <xf numFmtId="0" fontId="1" fillId="2" borderId="6" xfId="0" applyFont="1" applyFill="1" applyBorder="1" applyAlignment="1"/>
    <xf numFmtId="49" fontId="1" fillId="2" borderId="7" xfId="0" applyNumberFormat="1" applyFont="1" applyFill="1" applyBorder="1" applyAlignment="1">
      <alignment vertical="center"/>
    </xf>
    <xf numFmtId="0" fontId="1" fillId="2" borderId="8" xfId="0" applyFont="1" applyFill="1" applyBorder="1" applyAlignment="1"/>
    <xf numFmtId="0" fontId="1" fillId="2" borderId="9" xfId="0" applyFont="1" applyFill="1" applyBorder="1" applyAlignment="1"/>
    <xf numFmtId="0" fontId="1" fillId="8" borderId="10" xfId="0" applyFont="1" applyFill="1" applyBorder="1" applyAlignment="1"/>
    <xf numFmtId="49" fontId="4" fillId="7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vertical="center"/>
    </xf>
    <xf numFmtId="3" fontId="4" fillId="2" borderId="10" xfId="0" applyNumberFormat="1" applyFont="1" applyFill="1" applyBorder="1" applyAlignment="1">
      <alignment vertical="center"/>
    </xf>
    <xf numFmtId="9" fontId="1" fillId="2" borderId="10" xfId="0" applyNumberFormat="1" applyFont="1" applyFill="1" applyBorder="1" applyAlignment="1"/>
    <xf numFmtId="0" fontId="4" fillId="2" borderId="10" xfId="0" applyNumberFormat="1" applyFont="1" applyFill="1" applyBorder="1" applyAlignment="1">
      <alignment vertical="center"/>
    </xf>
    <xf numFmtId="165" fontId="4" fillId="2" borderId="10" xfId="0" applyNumberFormat="1" applyFont="1" applyFill="1" applyBorder="1" applyAlignment="1">
      <alignment vertical="center"/>
    </xf>
    <xf numFmtId="165" fontId="4" fillId="7" borderId="10" xfId="0" applyNumberFormat="1" applyFont="1" applyFill="1" applyBorder="1" applyAlignment="1">
      <alignment vertical="center"/>
    </xf>
    <xf numFmtId="9" fontId="4" fillId="7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6" fillId="8" borderId="10" xfId="0" applyNumberFormat="1" applyFont="1" applyFill="1" applyBorder="1" applyAlignment="1">
      <alignment vertical="center"/>
    </xf>
    <xf numFmtId="49" fontId="10" fillId="5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5" fillId="3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center" wrapText="1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10" fillId="3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/>
    <xf numFmtId="49" fontId="1" fillId="2" borderId="10" xfId="0" applyNumberFormat="1" applyFont="1" applyFill="1" applyBorder="1" applyAlignment="1"/>
    <xf numFmtId="0" fontId="1" fillId="0" borderId="10" xfId="0" applyNumberFormat="1" applyFont="1" applyBorder="1" applyAlignment="1"/>
    <xf numFmtId="0" fontId="4" fillId="2" borderId="10" xfId="0" applyFont="1" applyFill="1" applyBorder="1" applyAlignment="1">
      <alignment horizontal="left" vertical="center" wrapText="1"/>
    </xf>
    <xf numFmtId="0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 wrapText="1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9" fontId="10" fillId="3" borderId="10" xfId="0" applyNumberFormat="1" applyFont="1" applyFill="1" applyBorder="1" applyAlignment="1">
      <alignment vertical="center" wrapText="1"/>
    </xf>
    <xf numFmtId="49" fontId="1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 applyAlignment="1"/>
    <xf numFmtId="166" fontId="1" fillId="2" borderId="10" xfId="0" applyNumberFormat="1" applyFont="1" applyFill="1" applyBorder="1" applyAlignment="1"/>
    <xf numFmtId="41" fontId="4" fillId="7" borderId="10" xfId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horizontal="right" vertical="center" wrapText="1"/>
    </xf>
    <xf numFmtId="49" fontId="10" fillId="3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49" fontId="4" fillId="7" borderId="10" xfId="0" applyNumberFormat="1" applyFont="1" applyFill="1" applyBorder="1" applyAlignment="1"/>
    <xf numFmtId="49" fontId="6" fillId="8" borderId="10" xfId="0" applyNumberFormat="1" applyFont="1" applyFill="1" applyBorder="1" applyAlignment="1">
      <alignment vertical="center"/>
    </xf>
    <xf numFmtId="0" fontId="4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10" fillId="3" borderId="10" xfId="0" applyNumberFormat="1" applyFont="1" applyFill="1" applyBorder="1" applyAlignment="1">
      <alignment wrapText="1"/>
    </xf>
    <xf numFmtId="0" fontId="10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2" fillId="3" borderId="10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866774</xdr:colOff>
      <xdr:row>1</xdr:row>
      <xdr:rowOff>0</xdr:rowOff>
    </xdr:from>
    <xdr:to>
      <xdr:col>7</xdr:col>
      <xdr:colOff>48357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4" y="190500"/>
          <a:ext cx="5915026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4"/>
  <sheetViews>
    <sheetView showGridLines="0" tabSelected="1" topLeftCell="A4" zoomScale="190" zoomScaleNormal="190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6.85546875" style="2" customWidth="1"/>
    <col min="2" max="2" width="21.2851562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4"/>
    </row>
    <row r="9" spans="1:7" ht="12" customHeight="1" x14ac:dyDescent="0.25">
      <c r="A9" s="3"/>
      <c r="B9" s="78" t="s">
        <v>0</v>
      </c>
      <c r="C9" s="79" t="s">
        <v>94</v>
      </c>
      <c r="D9" s="5"/>
      <c r="E9" s="93" t="s">
        <v>78</v>
      </c>
      <c r="F9" s="94"/>
      <c r="G9" s="82">
        <v>12000</v>
      </c>
    </row>
    <row r="10" spans="1:7" ht="15" x14ac:dyDescent="0.25">
      <c r="A10" s="3"/>
      <c r="B10" s="80" t="s">
        <v>1</v>
      </c>
      <c r="C10" s="85" t="s">
        <v>95</v>
      </c>
      <c r="D10" s="6"/>
      <c r="E10" s="91" t="s">
        <v>2</v>
      </c>
      <c r="F10" s="92"/>
      <c r="G10" s="81" t="s">
        <v>96</v>
      </c>
    </row>
    <row r="11" spans="1:7" ht="18" customHeight="1" x14ac:dyDescent="0.25">
      <c r="A11" s="3"/>
      <c r="B11" s="80" t="s">
        <v>3</v>
      </c>
      <c r="C11" s="81" t="s">
        <v>60</v>
      </c>
      <c r="D11" s="6"/>
      <c r="E11" s="91" t="s">
        <v>93</v>
      </c>
      <c r="F11" s="92"/>
      <c r="G11" s="83">
        <v>700</v>
      </c>
    </row>
    <row r="12" spans="1:7" ht="11.25" customHeight="1" x14ac:dyDescent="0.25">
      <c r="A12" s="3"/>
      <c r="B12" s="80" t="s">
        <v>4</v>
      </c>
      <c r="C12" s="74" t="s">
        <v>61</v>
      </c>
      <c r="D12" s="6"/>
      <c r="E12" s="67" t="s">
        <v>5</v>
      </c>
      <c r="F12" s="71"/>
      <c r="G12" s="75">
        <f>(G9*G11)</f>
        <v>8400000</v>
      </c>
    </row>
    <row r="13" spans="1:7" ht="11.25" customHeight="1" x14ac:dyDescent="0.25">
      <c r="A13" s="3"/>
      <c r="B13" s="80" t="s">
        <v>6</v>
      </c>
      <c r="C13" s="74" t="s">
        <v>133</v>
      </c>
      <c r="D13" s="6"/>
      <c r="E13" s="91" t="s">
        <v>7</v>
      </c>
      <c r="F13" s="92"/>
      <c r="G13" s="81" t="s">
        <v>92</v>
      </c>
    </row>
    <row r="14" spans="1:7" ht="15" customHeight="1" x14ac:dyDescent="0.25">
      <c r="A14" s="3"/>
      <c r="B14" s="80" t="s">
        <v>8</v>
      </c>
      <c r="C14" s="74" t="s">
        <v>134</v>
      </c>
      <c r="D14" s="6"/>
      <c r="E14" s="91" t="s">
        <v>9</v>
      </c>
      <c r="F14" s="92"/>
      <c r="G14" s="81" t="s">
        <v>96</v>
      </c>
    </row>
    <row r="15" spans="1:7" ht="18" customHeight="1" x14ac:dyDescent="0.25">
      <c r="A15" s="3"/>
      <c r="B15" s="80" t="s">
        <v>10</v>
      </c>
      <c r="C15" s="81" t="s">
        <v>121</v>
      </c>
      <c r="D15" s="6"/>
      <c r="E15" s="95" t="s">
        <v>11</v>
      </c>
      <c r="F15" s="96"/>
      <c r="G15" s="74" t="s">
        <v>62</v>
      </c>
    </row>
    <row r="16" spans="1:7" ht="12" customHeight="1" x14ac:dyDescent="0.25">
      <c r="A16" s="3"/>
      <c r="B16" s="7"/>
      <c r="C16" s="8"/>
      <c r="D16" s="6"/>
      <c r="E16" s="6"/>
      <c r="F16" s="6"/>
      <c r="G16" s="9"/>
    </row>
    <row r="17" spans="1:7" ht="12" customHeight="1" x14ac:dyDescent="0.25">
      <c r="A17" s="3"/>
      <c r="B17" s="97" t="s">
        <v>12</v>
      </c>
      <c r="C17" s="98"/>
      <c r="D17" s="98"/>
      <c r="E17" s="98"/>
      <c r="F17" s="98"/>
      <c r="G17" s="98"/>
    </row>
    <row r="18" spans="1:7" ht="12" customHeight="1" x14ac:dyDescent="0.25">
      <c r="A18" s="3"/>
      <c r="B18" s="5"/>
      <c r="C18" s="20"/>
      <c r="D18" s="20"/>
      <c r="E18" s="20"/>
      <c r="F18" s="5"/>
      <c r="G18" s="5"/>
    </row>
    <row r="19" spans="1:7" ht="12" customHeight="1" x14ac:dyDescent="0.25">
      <c r="A19" s="3"/>
      <c r="B19" s="55" t="s">
        <v>13</v>
      </c>
      <c r="C19" s="21"/>
      <c r="D19" s="21"/>
      <c r="E19" s="21"/>
      <c r="F19" s="21"/>
      <c r="G19" s="21"/>
    </row>
    <row r="20" spans="1:7" ht="24" customHeight="1" x14ac:dyDescent="0.25">
      <c r="A20" s="3"/>
      <c r="B20" s="59" t="s">
        <v>14</v>
      </c>
      <c r="C20" s="59" t="s">
        <v>15</v>
      </c>
      <c r="D20" s="59" t="s">
        <v>16</v>
      </c>
      <c r="E20" s="59" t="s">
        <v>17</v>
      </c>
      <c r="F20" s="59" t="s">
        <v>18</v>
      </c>
      <c r="G20" s="59" t="s">
        <v>19</v>
      </c>
    </row>
    <row r="21" spans="1:7" ht="12.75" customHeight="1" x14ac:dyDescent="0.25">
      <c r="A21" s="3"/>
      <c r="B21" s="57" t="s">
        <v>63</v>
      </c>
      <c r="C21" s="62" t="s">
        <v>20</v>
      </c>
      <c r="D21" s="73">
        <v>2</v>
      </c>
      <c r="E21" s="57" t="s">
        <v>97</v>
      </c>
      <c r="F21" s="75">
        <v>35000</v>
      </c>
      <c r="G21" s="75">
        <f>(D21*F21)</f>
        <v>70000</v>
      </c>
    </row>
    <row r="22" spans="1:7" ht="12.75" customHeight="1" x14ac:dyDescent="0.25">
      <c r="A22" s="3"/>
      <c r="B22" s="57" t="s">
        <v>64</v>
      </c>
      <c r="C22" s="62" t="s">
        <v>20</v>
      </c>
      <c r="D22" s="73">
        <v>2</v>
      </c>
      <c r="E22" s="57" t="s">
        <v>98</v>
      </c>
      <c r="F22" s="75">
        <v>35000</v>
      </c>
      <c r="G22" s="75">
        <f t="shared" ref="G22:G26" si="0">(D22*F22)</f>
        <v>70000</v>
      </c>
    </row>
    <row r="23" spans="1:7" ht="12.75" customHeight="1" x14ac:dyDescent="0.25">
      <c r="A23" s="3"/>
      <c r="B23" s="57" t="s">
        <v>65</v>
      </c>
      <c r="C23" s="62" t="s">
        <v>20</v>
      </c>
      <c r="D23" s="73">
        <v>3</v>
      </c>
      <c r="E23" s="57" t="s">
        <v>99</v>
      </c>
      <c r="F23" s="75">
        <v>35000</v>
      </c>
      <c r="G23" s="75">
        <f t="shared" si="0"/>
        <v>105000</v>
      </c>
    </row>
    <row r="24" spans="1:7" ht="12.75" customHeight="1" x14ac:dyDescent="0.25">
      <c r="A24" s="3"/>
      <c r="B24" s="57" t="s">
        <v>117</v>
      </c>
      <c r="C24" s="62" t="s">
        <v>20</v>
      </c>
      <c r="D24" s="73">
        <v>10</v>
      </c>
      <c r="E24" s="57" t="s">
        <v>80</v>
      </c>
      <c r="F24" s="75">
        <v>35000</v>
      </c>
      <c r="G24" s="75">
        <f t="shared" si="0"/>
        <v>350000</v>
      </c>
    </row>
    <row r="25" spans="1:7" ht="12" customHeight="1" x14ac:dyDescent="0.25">
      <c r="A25" s="3"/>
      <c r="B25" s="57" t="s">
        <v>66</v>
      </c>
      <c r="C25" s="62" t="s">
        <v>20</v>
      </c>
      <c r="D25" s="73">
        <v>1</v>
      </c>
      <c r="E25" s="57" t="s">
        <v>100</v>
      </c>
      <c r="F25" s="75">
        <v>35000</v>
      </c>
      <c r="G25" s="75">
        <v>30000</v>
      </c>
    </row>
    <row r="26" spans="1:7" ht="12" customHeight="1" x14ac:dyDescent="0.25">
      <c r="A26" s="3"/>
      <c r="B26" s="57" t="s">
        <v>67</v>
      </c>
      <c r="C26" s="62" t="s">
        <v>20</v>
      </c>
      <c r="D26" s="73">
        <v>32</v>
      </c>
      <c r="E26" s="67" t="s">
        <v>101</v>
      </c>
      <c r="F26" s="75">
        <v>35000</v>
      </c>
      <c r="G26" s="75">
        <f t="shared" si="0"/>
        <v>1120000</v>
      </c>
    </row>
    <row r="27" spans="1:7" ht="12.75" customHeight="1" x14ac:dyDescent="0.25">
      <c r="A27" s="3"/>
      <c r="B27" s="86" t="s">
        <v>21</v>
      </c>
      <c r="C27" s="63"/>
      <c r="D27" s="63"/>
      <c r="E27" s="63"/>
      <c r="F27" s="64"/>
      <c r="G27" s="65">
        <f>SUM(G21:G26)</f>
        <v>1745000</v>
      </c>
    </row>
    <row r="28" spans="1:7" ht="12" customHeight="1" x14ac:dyDescent="0.25">
      <c r="A28" s="3"/>
      <c r="B28" s="5"/>
      <c r="C28" s="5"/>
      <c r="D28" s="5"/>
      <c r="E28" s="5"/>
      <c r="F28" s="19"/>
      <c r="G28" s="19"/>
    </row>
    <row r="29" spans="1:7" ht="12" customHeight="1" x14ac:dyDescent="0.25">
      <c r="A29" s="3"/>
      <c r="B29" s="55" t="s">
        <v>22</v>
      </c>
      <c r="C29" s="22"/>
      <c r="D29" s="22"/>
      <c r="E29" s="22"/>
      <c r="F29" s="21"/>
      <c r="G29" s="21"/>
    </row>
    <row r="30" spans="1:7" ht="24" customHeight="1" x14ac:dyDescent="0.25">
      <c r="A30" s="3"/>
      <c r="B30" s="56" t="s">
        <v>14</v>
      </c>
      <c r="C30" s="59" t="s">
        <v>15</v>
      </c>
      <c r="D30" s="59" t="s">
        <v>16</v>
      </c>
      <c r="E30" s="56" t="s">
        <v>17</v>
      </c>
      <c r="F30" s="59" t="s">
        <v>18</v>
      </c>
      <c r="G30" s="56" t="s">
        <v>19</v>
      </c>
    </row>
    <row r="31" spans="1:7" ht="12" customHeight="1" x14ac:dyDescent="0.25">
      <c r="A31" s="3"/>
      <c r="B31" s="87" t="s">
        <v>115</v>
      </c>
      <c r="C31" s="77"/>
      <c r="D31" s="77"/>
      <c r="E31" s="77"/>
      <c r="F31" s="76"/>
      <c r="G31" s="76"/>
    </row>
    <row r="32" spans="1:7" ht="12" customHeight="1" x14ac:dyDescent="0.25">
      <c r="A32" s="3"/>
      <c r="B32" s="86" t="s">
        <v>23</v>
      </c>
      <c r="C32" s="63"/>
      <c r="D32" s="63"/>
      <c r="E32" s="63"/>
      <c r="F32" s="64"/>
      <c r="G32" s="64"/>
    </row>
    <row r="33" spans="1:11" ht="12" customHeight="1" x14ac:dyDescent="0.25">
      <c r="A33" s="3"/>
      <c r="B33" s="5"/>
      <c r="C33" s="5"/>
      <c r="D33" s="5"/>
      <c r="E33" s="5"/>
      <c r="F33" s="19"/>
      <c r="G33" s="19"/>
    </row>
    <row r="34" spans="1:11" ht="12" customHeight="1" x14ac:dyDescent="0.25">
      <c r="A34" s="3"/>
      <c r="B34" s="55" t="s">
        <v>24</v>
      </c>
      <c r="C34" s="22"/>
      <c r="D34" s="22"/>
      <c r="E34" s="22"/>
      <c r="F34" s="21"/>
      <c r="G34" s="21"/>
    </row>
    <row r="35" spans="1:11" ht="24" customHeight="1" x14ac:dyDescent="0.25">
      <c r="A35" s="3"/>
      <c r="B35" s="56" t="s">
        <v>14</v>
      </c>
      <c r="C35" s="56" t="s">
        <v>15</v>
      </c>
      <c r="D35" s="56" t="s">
        <v>16</v>
      </c>
      <c r="E35" s="56" t="s">
        <v>17</v>
      </c>
      <c r="F35" s="59" t="s">
        <v>18</v>
      </c>
      <c r="G35" s="56" t="s">
        <v>19</v>
      </c>
    </row>
    <row r="36" spans="1:11" ht="12.75" customHeight="1" x14ac:dyDescent="0.25">
      <c r="A36" s="3"/>
      <c r="B36" s="57" t="s">
        <v>131</v>
      </c>
      <c r="C36" s="62" t="s">
        <v>122</v>
      </c>
      <c r="D36" s="73">
        <v>4</v>
      </c>
      <c r="E36" s="74" t="s">
        <v>116</v>
      </c>
      <c r="F36" s="75">
        <v>30000</v>
      </c>
      <c r="G36" s="75">
        <f t="shared" ref="G36:G41" si="1">(D36*F36)</f>
        <v>120000</v>
      </c>
    </row>
    <row r="37" spans="1:11" ht="12.75" customHeight="1" x14ac:dyDescent="0.25">
      <c r="A37" s="3"/>
      <c r="B37" s="57" t="s">
        <v>118</v>
      </c>
      <c r="C37" s="62" t="s">
        <v>122</v>
      </c>
      <c r="D37" s="73">
        <v>1</v>
      </c>
      <c r="E37" s="74" t="s">
        <v>80</v>
      </c>
      <c r="F37" s="75">
        <v>90000</v>
      </c>
      <c r="G37" s="75">
        <f t="shared" si="1"/>
        <v>90000</v>
      </c>
    </row>
    <row r="38" spans="1:11" ht="12.75" customHeight="1" x14ac:dyDescent="0.25">
      <c r="A38" s="3"/>
      <c r="B38" s="57" t="s">
        <v>119</v>
      </c>
      <c r="C38" s="62" t="s">
        <v>122</v>
      </c>
      <c r="D38" s="73">
        <v>1</v>
      </c>
      <c r="E38" s="74" t="s">
        <v>83</v>
      </c>
      <c r="F38" s="75">
        <v>25000</v>
      </c>
      <c r="G38" s="75">
        <f t="shared" si="1"/>
        <v>25000</v>
      </c>
    </row>
    <row r="39" spans="1:11" ht="13.5" customHeight="1" x14ac:dyDescent="0.25">
      <c r="A39" s="3"/>
      <c r="B39" s="57" t="s">
        <v>132</v>
      </c>
      <c r="C39" s="62" t="s">
        <v>122</v>
      </c>
      <c r="D39" s="73">
        <v>3</v>
      </c>
      <c r="E39" s="74" t="s">
        <v>83</v>
      </c>
      <c r="F39" s="75">
        <v>25000</v>
      </c>
      <c r="G39" s="75">
        <f t="shared" si="1"/>
        <v>75000</v>
      </c>
    </row>
    <row r="40" spans="1:11" ht="12.75" customHeight="1" x14ac:dyDescent="0.25">
      <c r="A40" s="3"/>
      <c r="B40" s="57" t="s">
        <v>102</v>
      </c>
      <c r="C40" s="62" t="s">
        <v>122</v>
      </c>
      <c r="D40" s="73">
        <v>1</v>
      </c>
      <c r="E40" s="74" t="s">
        <v>103</v>
      </c>
      <c r="F40" s="75">
        <v>25000</v>
      </c>
      <c r="G40" s="75">
        <f t="shared" si="1"/>
        <v>25000</v>
      </c>
    </row>
    <row r="41" spans="1:11" ht="12.75" customHeight="1" x14ac:dyDescent="0.25">
      <c r="A41" s="3"/>
      <c r="B41" s="57" t="s">
        <v>104</v>
      </c>
      <c r="C41" s="62" t="s">
        <v>122</v>
      </c>
      <c r="D41" s="73">
        <v>1</v>
      </c>
      <c r="E41" s="74" t="s">
        <v>105</v>
      </c>
      <c r="F41" s="75">
        <v>25000</v>
      </c>
      <c r="G41" s="75">
        <f t="shared" si="1"/>
        <v>25000</v>
      </c>
    </row>
    <row r="42" spans="1:11" ht="12.75" customHeight="1" x14ac:dyDescent="0.25">
      <c r="A42" s="3"/>
      <c r="B42" s="58" t="s">
        <v>25</v>
      </c>
      <c r="C42" s="63"/>
      <c r="D42" s="63"/>
      <c r="E42" s="63"/>
      <c r="F42" s="64"/>
      <c r="G42" s="65">
        <f>SUM(G36:G41)</f>
        <v>360000</v>
      </c>
    </row>
    <row r="43" spans="1:11" ht="12" customHeight="1" x14ac:dyDescent="0.25">
      <c r="A43" s="3"/>
      <c r="B43" s="5"/>
      <c r="C43" s="5"/>
      <c r="D43" s="5"/>
      <c r="E43" s="5"/>
      <c r="F43" s="19"/>
      <c r="G43" s="19"/>
    </row>
    <row r="44" spans="1:11" ht="12" customHeight="1" x14ac:dyDescent="0.25">
      <c r="A44" s="3"/>
      <c r="B44" s="55" t="s">
        <v>26</v>
      </c>
      <c r="C44" s="22"/>
      <c r="D44" s="22"/>
      <c r="E44" s="22"/>
      <c r="F44" s="21"/>
      <c r="G44" s="21"/>
    </row>
    <row r="45" spans="1:11" ht="24" customHeight="1" x14ac:dyDescent="0.25">
      <c r="A45" s="3"/>
      <c r="B45" s="59" t="s">
        <v>27</v>
      </c>
      <c r="C45" s="59" t="s">
        <v>28</v>
      </c>
      <c r="D45" s="59" t="s">
        <v>29</v>
      </c>
      <c r="E45" s="59" t="s">
        <v>17</v>
      </c>
      <c r="F45" s="59" t="s">
        <v>18</v>
      </c>
      <c r="G45" s="59" t="s">
        <v>19</v>
      </c>
      <c r="K45" s="2"/>
    </row>
    <row r="46" spans="1:11" ht="12.75" customHeight="1" x14ac:dyDescent="0.25">
      <c r="A46" s="3"/>
      <c r="B46" s="66" t="s">
        <v>30</v>
      </c>
      <c r="C46" s="69"/>
      <c r="D46" s="69"/>
      <c r="E46" s="69"/>
      <c r="F46" s="69"/>
      <c r="G46" s="69"/>
      <c r="K46" s="2"/>
    </row>
    <row r="47" spans="1:11" ht="12.75" customHeight="1" x14ac:dyDescent="0.25">
      <c r="A47" s="3"/>
      <c r="B47" s="67" t="s">
        <v>68</v>
      </c>
      <c r="C47" s="60" t="s">
        <v>79</v>
      </c>
      <c r="D47" s="70">
        <v>200</v>
      </c>
      <c r="E47" s="60" t="s">
        <v>107</v>
      </c>
      <c r="F47" s="61">
        <v>1000</v>
      </c>
      <c r="G47" s="61">
        <f>(D47*F47)</f>
        <v>200000</v>
      </c>
    </row>
    <row r="48" spans="1:11" ht="12.75" customHeight="1" x14ac:dyDescent="0.25">
      <c r="A48" s="3"/>
      <c r="B48" s="68" t="s">
        <v>69</v>
      </c>
      <c r="C48" s="60" t="s">
        <v>79</v>
      </c>
      <c r="D48" s="71">
        <v>150</v>
      </c>
      <c r="E48" s="72" t="s">
        <v>108</v>
      </c>
      <c r="F48" s="61">
        <v>1780</v>
      </c>
      <c r="G48" s="61">
        <f t="shared" ref="G48:G64" si="2">(D48*F48)</f>
        <v>267000</v>
      </c>
    </row>
    <row r="49" spans="1:7" ht="12.75" customHeight="1" x14ac:dyDescent="0.25">
      <c r="A49" s="3"/>
      <c r="B49" s="67" t="s">
        <v>84</v>
      </c>
      <c r="C49" s="60" t="s">
        <v>79</v>
      </c>
      <c r="D49" s="70">
        <v>100</v>
      </c>
      <c r="E49" s="72" t="s">
        <v>108</v>
      </c>
      <c r="F49" s="61">
        <v>1140</v>
      </c>
      <c r="G49" s="61">
        <f t="shared" si="2"/>
        <v>114000</v>
      </c>
    </row>
    <row r="50" spans="1:7" ht="12.75" customHeight="1" x14ac:dyDescent="0.25">
      <c r="A50" s="3"/>
      <c r="B50" s="67" t="s">
        <v>106</v>
      </c>
      <c r="C50" s="60" t="s">
        <v>79</v>
      </c>
      <c r="D50" s="70">
        <v>300</v>
      </c>
      <c r="E50" s="72" t="s">
        <v>109</v>
      </c>
      <c r="F50" s="61">
        <v>300</v>
      </c>
      <c r="G50" s="61">
        <f t="shared" si="2"/>
        <v>90000</v>
      </c>
    </row>
    <row r="51" spans="1:7" ht="12.75" customHeight="1" x14ac:dyDescent="0.25">
      <c r="A51" s="3"/>
      <c r="B51" s="66" t="s">
        <v>70</v>
      </c>
      <c r="C51" s="60"/>
      <c r="D51" s="70"/>
      <c r="E51" s="60"/>
      <c r="F51" s="61"/>
      <c r="G51" s="61">
        <f t="shared" si="2"/>
        <v>0</v>
      </c>
    </row>
    <row r="52" spans="1:7" ht="12.75" customHeight="1" x14ac:dyDescent="0.25">
      <c r="A52" s="3"/>
      <c r="B52" s="67" t="s">
        <v>123</v>
      </c>
      <c r="C52" s="72" t="s">
        <v>79</v>
      </c>
      <c r="D52" s="71">
        <v>8</v>
      </c>
      <c r="E52" s="72" t="s">
        <v>110</v>
      </c>
      <c r="F52" s="61">
        <v>16800</v>
      </c>
      <c r="G52" s="61">
        <f t="shared" si="2"/>
        <v>134400</v>
      </c>
    </row>
    <row r="53" spans="1:7" ht="12.75" customHeight="1" x14ac:dyDescent="0.25">
      <c r="A53" s="3"/>
      <c r="B53" s="67" t="s">
        <v>124</v>
      </c>
      <c r="C53" s="72" t="s">
        <v>79</v>
      </c>
      <c r="D53" s="70">
        <v>2</v>
      </c>
      <c r="E53" s="60" t="s">
        <v>111</v>
      </c>
      <c r="F53" s="61">
        <v>29000</v>
      </c>
      <c r="G53" s="61">
        <f t="shared" si="2"/>
        <v>58000</v>
      </c>
    </row>
    <row r="54" spans="1:7" ht="12.75" customHeight="1" x14ac:dyDescent="0.25">
      <c r="A54" s="3"/>
      <c r="B54" s="66" t="s">
        <v>31</v>
      </c>
      <c r="C54" s="60"/>
      <c r="D54" s="70"/>
      <c r="E54" s="60"/>
      <c r="F54" s="61"/>
      <c r="G54" s="61">
        <f t="shared" si="2"/>
        <v>0</v>
      </c>
    </row>
    <row r="55" spans="1:7" ht="12.75" customHeight="1" x14ac:dyDescent="0.25">
      <c r="A55" s="3"/>
      <c r="B55" s="67" t="s">
        <v>125</v>
      </c>
      <c r="C55" s="60" t="s">
        <v>81</v>
      </c>
      <c r="D55" s="70">
        <v>20</v>
      </c>
      <c r="E55" s="60" t="s">
        <v>88</v>
      </c>
      <c r="F55" s="61">
        <v>9000</v>
      </c>
      <c r="G55" s="61">
        <f t="shared" si="2"/>
        <v>180000</v>
      </c>
    </row>
    <row r="56" spans="1:7" ht="12.75" customHeight="1" x14ac:dyDescent="0.25">
      <c r="A56" s="3"/>
      <c r="B56" s="67" t="s">
        <v>126</v>
      </c>
      <c r="C56" s="60" t="s">
        <v>81</v>
      </c>
      <c r="D56" s="71">
        <v>2</v>
      </c>
      <c r="E56" s="60" t="s">
        <v>89</v>
      </c>
      <c r="F56" s="61">
        <v>15300</v>
      </c>
      <c r="G56" s="61">
        <f t="shared" si="2"/>
        <v>30600</v>
      </c>
    </row>
    <row r="57" spans="1:7" ht="12.75" customHeight="1" x14ac:dyDescent="0.25">
      <c r="A57" s="3"/>
      <c r="B57" s="67" t="s">
        <v>127</v>
      </c>
      <c r="C57" s="60" t="s">
        <v>81</v>
      </c>
      <c r="D57" s="71">
        <v>0.5</v>
      </c>
      <c r="E57" s="72" t="s">
        <v>112</v>
      </c>
      <c r="F57" s="61">
        <v>47000</v>
      </c>
      <c r="G57" s="61">
        <f t="shared" si="2"/>
        <v>23500</v>
      </c>
    </row>
    <row r="58" spans="1:7" ht="12.75" customHeight="1" x14ac:dyDescent="0.25">
      <c r="A58" s="3"/>
      <c r="B58" s="66" t="s">
        <v>71</v>
      </c>
      <c r="C58" s="72"/>
      <c r="D58" s="71"/>
      <c r="E58" s="72"/>
      <c r="F58" s="61"/>
      <c r="G58" s="61">
        <f t="shared" si="2"/>
        <v>0</v>
      </c>
    </row>
    <row r="59" spans="1:7" ht="12.75" customHeight="1" x14ac:dyDescent="0.25">
      <c r="A59" s="3"/>
      <c r="B59" s="67" t="s">
        <v>72</v>
      </c>
      <c r="C59" s="72" t="s">
        <v>81</v>
      </c>
      <c r="D59" s="71">
        <v>4</v>
      </c>
      <c r="E59" s="72" t="s">
        <v>82</v>
      </c>
      <c r="F59" s="61">
        <v>16510</v>
      </c>
      <c r="G59" s="61">
        <f t="shared" si="2"/>
        <v>66040</v>
      </c>
    </row>
    <row r="60" spans="1:7" ht="12.75" customHeight="1" x14ac:dyDescent="0.25">
      <c r="A60" s="3"/>
      <c r="B60" s="66" t="s">
        <v>85</v>
      </c>
      <c r="C60" s="72"/>
      <c r="D60" s="71"/>
      <c r="E60" s="72"/>
      <c r="F60" s="61"/>
      <c r="G60" s="61">
        <f t="shared" si="2"/>
        <v>0</v>
      </c>
    </row>
    <row r="61" spans="1:7" ht="12.75" customHeight="1" x14ac:dyDescent="0.25">
      <c r="A61" s="3"/>
      <c r="B61" s="67" t="s">
        <v>128</v>
      </c>
      <c r="C61" s="72" t="s">
        <v>81</v>
      </c>
      <c r="D61" s="71">
        <v>20</v>
      </c>
      <c r="E61" s="72" t="s">
        <v>86</v>
      </c>
      <c r="F61" s="61">
        <v>21000</v>
      </c>
      <c r="G61" s="61">
        <f t="shared" si="2"/>
        <v>420000</v>
      </c>
    </row>
    <row r="62" spans="1:7" ht="12.75" customHeight="1" x14ac:dyDescent="0.25">
      <c r="A62" s="3"/>
      <c r="B62" s="66" t="s">
        <v>73</v>
      </c>
      <c r="C62" s="72"/>
      <c r="D62" s="71"/>
      <c r="E62" s="72"/>
      <c r="F62" s="61"/>
      <c r="G62" s="61">
        <f t="shared" si="2"/>
        <v>0</v>
      </c>
    </row>
    <row r="63" spans="1:7" ht="12.75" customHeight="1" x14ac:dyDescent="0.25">
      <c r="A63" s="3"/>
      <c r="B63" s="67" t="s">
        <v>129</v>
      </c>
      <c r="C63" s="72" t="s">
        <v>81</v>
      </c>
      <c r="D63" s="71">
        <v>4</v>
      </c>
      <c r="E63" s="72" t="s">
        <v>91</v>
      </c>
      <c r="F63" s="61">
        <v>11000</v>
      </c>
      <c r="G63" s="61">
        <f t="shared" si="2"/>
        <v>44000</v>
      </c>
    </row>
    <row r="64" spans="1:7" ht="12.75" customHeight="1" x14ac:dyDescent="0.25">
      <c r="A64" s="3"/>
      <c r="B64" s="67" t="s">
        <v>130</v>
      </c>
      <c r="C64" s="72" t="s">
        <v>79</v>
      </c>
      <c r="D64" s="71">
        <v>2</v>
      </c>
      <c r="E64" s="72" t="s">
        <v>88</v>
      </c>
      <c r="F64" s="61">
        <v>5700</v>
      </c>
      <c r="G64" s="61">
        <f t="shared" si="2"/>
        <v>11400</v>
      </c>
    </row>
    <row r="65" spans="1:7" ht="13.5" customHeight="1" x14ac:dyDescent="0.25">
      <c r="A65" s="3"/>
      <c r="B65" s="86" t="s">
        <v>32</v>
      </c>
      <c r="C65" s="63"/>
      <c r="D65" s="63"/>
      <c r="E65" s="63"/>
      <c r="F65" s="64"/>
      <c r="G65" s="65">
        <f>SUM(G47:G64)</f>
        <v>1638940</v>
      </c>
    </row>
    <row r="66" spans="1:7" ht="12" customHeight="1" x14ac:dyDescent="0.25">
      <c r="A66" s="3"/>
      <c r="B66" s="5"/>
      <c r="C66" s="5"/>
      <c r="D66" s="5"/>
      <c r="E66" s="23"/>
      <c r="F66" s="19"/>
      <c r="G66" s="19"/>
    </row>
    <row r="67" spans="1:7" ht="12" customHeight="1" x14ac:dyDescent="0.25">
      <c r="A67" s="3"/>
      <c r="B67" s="55" t="s">
        <v>33</v>
      </c>
      <c r="C67" s="22"/>
      <c r="D67" s="22"/>
      <c r="E67" s="22"/>
      <c r="F67" s="21"/>
      <c r="G67" s="21"/>
    </row>
    <row r="68" spans="1:7" ht="24" customHeight="1" x14ac:dyDescent="0.25">
      <c r="A68" s="3"/>
      <c r="B68" s="56" t="s">
        <v>34</v>
      </c>
      <c r="C68" s="59" t="s">
        <v>28</v>
      </c>
      <c r="D68" s="59" t="s">
        <v>29</v>
      </c>
      <c r="E68" s="56" t="s">
        <v>17</v>
      </c>
      <c r="F68" s="59" t="s">
        <v>18</v>
      </c>
      <c r="G68" s="56" t="s">
        <v>19</v>
      </c>
    </row>
    <row r="69" spans="1:7" ht="12.75" customHeight="1" x14ac:dyDescent="0.25">
      <c r="A69" s="3"/>
      <c r="B69" s="57" t="s">
        <v>74</v>
      </c>
      <c r="C69" s="60" t="s">
        <v>120</v>
      </c>
      <c r="D69" s="61">
        <v>2</v>
      </c>
      <c r="E69" s="62" t="s">
        <v>101</v>
      </c>
      <c r="F69" s="61">
        <v>65000</v>
      </c>
      <c r="G69" s="61">
        <f t="shared" ref="G69:G72" si="3">(D69*F69)</f>
        <v>130000</v>
      </c>
    </row>
    <row r="70" spans="1:7" ht="12.75" customHeight="1" x14ac:dyDescent="0.25">
      <c r="A70" s="3"/>
      <c r="B70" s="57" t="s">
        <v>75</v>
      </c>
      <c r="C70" s="60" t="s">
        <v>120</v>
      </c>
      <c r="D70" s="61">
        <v>7</v>
      </c>
      <c r="E70" s="62" t="s">
        <v>90</v>
      </c>
      <c r="F70" s="61">
        <v>30000</v>
      </c>
      <c r="G70" s="61">
        <f t="shared" si="3"/>
        <v>210000</v>
      </c>
    </row>
    <row r="71" spans="1:7" ht="12.75" customHeight="1" x14ac:dyDescent="0.25">
      <c r="A71" s="3"/>
      <c r="B71" s="57" t="s">
        <v>76</v>
      </c>
      <c r="C71" s="60" t="s">
        <v>120</v>
      </c>
      <c r="D71" s="61">
        <v>1</v>
      </c>
      <c r="E71" s="62" t="s">
        <v>77</v>
      </c>
      <c r="F71" s="61">
        <v>35000</v>
      </c>
      <c r="G71" s="61">
        <f t="shared" si="3"/>
        <v>35000</v>
      </c>
    </row>
    <row r="72" spans="1:7" ht="12.75" customHeight="1" x14ac:dyDescent="0.25">
      <c r="A72" s="3"/>
      <c r="B72" s="57" t="s">
        <v>87</v>
      </c>
      <c r="C72" s="60" t="s">
        <v>120</v>
      </c>
      <c r="D72" s="61">
        <v>1</v>
      </c>
      <c r="E72" s="62" t="s">
        <v>77</v>
      </c>
      <c r="F72" s="61">
        <v>33515</v>
      </c>
      <c r="G72" s="61">
        <f t="shared" si="3"/>
        <v>33515</v>
      </c>
    </row>
    <row r="73" spans="1:7" ht="13.5" customHeight="1" x14ac:dyDescent="0.25">
      <c r="A73" s="3"/>
      <c r="B73" s="86" t="s">
        <v>35</v>
      </c>
      <c r="C73" s="63"/>
      <c r="D73" s="63"/>
      <c r="E73" s="63"/>
      <c r="F73" s="64"/>
      <c r="G73" s="65">
        <f>SUM(G69:G72)</f>
        <v>408515</v>
      </c>
    </row>
    <row r="74" spans="1:7" ht="12" customHeight="1" x14ac:dyDescent="0.25">
      <c r="A74" s="3"/>
      <c r="B74" s="5"/>
      <c r="C74" s="5"/>
      <c r="D74" s="5"/>
      <c r="E74" s="5"/>
      <c r="F74" s="19"/>
      <c r="G74" s="19"/>
    </row>
    <row r="75" spans="1:7" ht="12" customHeight="1" x14ac:dyDescent="0.25">
      <c r="A75" s="3"/>
      <c r="B75" s="26" t="s">
        <v>36</v>
      </c>
      <c r="C75" s="27"/>
      <c r="D75" s="27"/>
      <c r="E75" s="27"/>
      <c r="F75" s="27"/>
      <c r="G75" s="28">
        <f>G27+G42+G65+G73</f>
        <v>4152455</v>
      </c>
    </row>
    <row r="76" spans="1:7" ht="12" customHeight="1" x14ac:dyDescent="0.25">
      <c r="A76" s="3"/>
      <c r="B76" s="29" t="s">
        <v>37</v>
      </c>
      <c r="C76" s="25"/>
      <c r="D76" s="25"/>
      <c r="E76" s="25"/>
      <c r="F76" s="25"/>
      <c r="G76" s="30">
        <f>G75*0.05</f>
        <v>207622.75</v>
      </c>
    </row>
    <row r="77" spans="1:7" ht="12" customHeight="1" x14ac:dyDescent="0.25">
      <c r="A77" s="3"/>
      <c r="B77" s="31" t="s">
        <v>38</v>
      </c>
      <c r="C77" s="24"/>
      <c r="D77" s="24"/>
      <c r="E77" s="24"/>
      <c r="F77" s="24"/>
      <c r="G77" s="32">
        <f>G76+G75</f>
        <v>4360077.75</v>
      </c>
    </row>
    <row r="78" spans="1:7" ht="12" customHeight="1" x14ac:dyDescent="0.25">
      <c r="A78" s="3"/>
      <c r="B78" s="29" t="s">
        <v>39</v>
      </c>
      <c r="C78" s="25"/>
      <c r="D78" s="25"/>
      <c r="E78" s="25"/>
      <c r="F78" s="25"/>
      <c r="G78" s="30">
        <f>G12</f>
        <v>8400000</v>
      </c>
    </row>
    <row r="79" spans="1:7" ht="12" customHeight="1" x14ac:dyDescent="0.25">
      <c r="A79" s="3"/>
      <c r="B79" s="33" t="s">
        <v>40</v>
      </c>
      <c r="C79" s="34"/>
      <c r="D79" s="34"/>
      <c r="E79" s="34"/>
      <c r="F79" s="34"/>
      <c r="G79" s="35">
        <f>G78-G77</f>
        <v>4039922.25</v>
      </c>
    </row>
    <row r="80" spans="1:7" ht="12" customHeight="1" x14ac:dyDescent="0.25">
      <c r="A80" s="3"/>
      <c r="B80" s="11" t="s">
        <v>113</v>
      </c>
      <c r="C80" s="12"/>
      <c r="D80" s="12"/>
      <c r="E80" s="12"/>
      <c r="F80" s="12"/>
      <c r="G80" s="13"/>
    </row>
    <row r="81" spans="1:7" ht="12.75" customHeight="1" thickBot="1" x14ac:dyDescent="0.3">
      <c r="A81" s="3"/>
      <c r="B81" s="10"/>
      <c r="C81" s="12"/>
      <c r="D81" s="12"/>
      <c r="E81" s="12"/>
      <c r="F81" s="12"/>
      <c r="G81" s="13"/>
    </row>
    <row r="82" spans="1:7" ht="12" customHeight="1" x14ac:dyDescent="0.25">
      <c r="A82" s="3"/>
      <c r="B82" s="36" t="s">
        <v>114</v>
      </c>
      <c r="C82" s="37"/>
      <c r="D82" s="37"/>
      <c r="E82" s="37"/>
      <c r="F82" s="38"/>
      <c r="G82" s="13"/>
    </row>
    <row r="83" spans="1:7" ht="12" customHeight="1" x14ac:dyDescent="0.25">
      <c r="A83" s="3"/>
      <c r="B83" s="39" t="s">
        <v>41</v>
      </c>
      <c r="C83" s="6"/>
      <c r="D83" s="6"/>
      <c r="E83" s="6"/>
      <c r="F83" s="40"/>
      <c r="G83" s="13"/>
    </row>
    <row r="84" spans="1:7" ht="12" customHeight="1" x14ac:dyDescent="0.25">
      <c r="A84" s="3"/>
      <c r="B84" s="39" t="s">
        <v>42</v>
      </c>
      <c r="C84" s="6"/>
      <c r="D84" s="6"/>
      <c r="E84" s="6"/>
      <c r="F84" s="40"/>
      <c r="G84" s="13"/>
    </row>
    <row r="85" spans="1:7" ht="12" customHeight="1" x14ac:dyDescent="0.25">
      <c r="A85" s="3"/>
      <c r="B85" s="39" t="s">
        <v>43</v>
      </c>
      <c r="C85" s="6"/>
      <c r="D85" s="6"/>
      <c r="E85" s="6"/>
      <c r="F85" s="40"/>
      <c r="G85" s="13"/>
    </row>
    <row r="86" spans="1:7" ht="12" customHeight="1" x14ac:dyDescent="0.25">
      <c r="A86" s="3"/>
      <c r="B86" s="39" t="s">
        <v>44</v>
      </c>
      <c r="C86" s="6"/>
      <c r="D86" s="6"/>
      <c r="E86" s="6"/>
      <c r="F86" s="40"/>
      <c r="G86" s="13"/>
    </row>
    <row r="87" spans="1:7" ht="12" customHeight="1" x14ac:dyDescent="0.25">
      <c r="A87" s="3"/>
      <c r="B87" s="39" t="s">
        <v>45</v>
      </c>
      <c r="C87" s="6"/>
      <c r="D87" s="6"/>
      <c r="E87" s="6"/>
      <c r="F87" s="40"/>
      <c r="G87" s="13"/>
    </row>
    <row r="88" spans="1:7" ht="12.75" customHeight="1" thickBot="1" x14ac:dyDescent="0.3">
      <c r="A88" s="3"/>
      <c r="B88" s="41" t="s">
        <v>46</v>
      </c>
      <c r="C88" s="42"/>
      <c r="D88" s="42"/>
      <c r="E88" s="42"/>
      <c r="F88" s="43"/>
      <c r="G88" s="13"/>
    </row>
    <row r="89" spans="1:7" ht="12.75" customHeight="1" x14ac:dyDescent="0.25">
      <c r="A89" s="3"/>
      <c r="B89" s="10"/>
      <c r="C89" s="6"/>
      <c r="D89" s="6"/>
      <c r="E89" s="6"/>
      <c r="F89" s="6"/>
      <c r="G89" s="13"/>
    </row>
    <row r="90" spans="1:7" ht="15" customHeight="1" x14ac:dyDescent="0.25">
      <c r="A90" s="3"/>
      <c r="B90" s="89" t="s">
        <v>47</v>
      </c>
      <c r="C90" s="90"/>
      <c r="D90" s="44"/>
      <c r="E90" s="14"/>
      <c r="F90" s="14"/>
      <c r="G90" s="13"/>
    </row>
    <row r="91" spans="1:7" ht="12" customHeight="1" x14ac:dyDescent="0.25">
      <c r="A91" s="3"/>
      <c r="B91" s="45" t="s">
        <v>34</v>
      </c>
      <c r="C91" s="45" t="s">
        <v>48</v>
      </c>
      <c r="D91" s="88" t="s">
        <v>49</v>
      </c>
      <c r="E91" s="14"/>
      <c r="F91" s="14"/>
      <c r="G91" s="13"/>
    </row>
    <row r="92" spans="1:7" ht="12" customHeight="1" x14ac:dyDescent="0.25">
      <c r="A92" s="3"/>
      <c r="B92" s="46" t="s">
        <v>50</v>
      </c>
      <c r="C92" s="47">
        <f>G27</f>
        <v>1745000</v>
      </c>
      <c r="D92" s="48">
        <f>(C92/C98)</f>
        <v>0.40022222080787434</v>
      </c>
      <c r="E92" s="14"/>
      <c r="F92" s="14"/>
      <c r="G92" s="13"/>
    </row>
    <row r="93" spans="1:7" ht="12" customHeight="1" x14ac:dyDescent="0.25">
      <c r="A93" s="3"/>
      <c r="B93" s="46" t="s">
        <v>51</v>
      </c>
      <c r="C93" s="49">
        <v>0</v>
      </c>
      <c r="D93" s="48">
        <v>0</v>
      </c>
      <c r="E93" s="14"/>
      <c r="F93" s="14"/>
      <c r="G93" s="13"/>
    </row>
    <row r="94" spans="1:7" ht="12" customHeight="1" x14ac:dyDescent="0.25">
      <c r="A94" s="3"/>
      <c r="B94" s="46" t="s">
        <v>52</v>
      </c>
      <c r="C94" s="47">
        <f>G42</f>
        <v>360000</v>
      </c>
      <c r="D94" s="48">
        <f>(C94/C98)</f>
        <v>8.2567334951767782E-2</v>
      </c>
      <c r="E94" s="14"/>
      <c r="F94" s="14"/>
      <c r="G94" s="13"/>
    </row>
    <row r="95" spans="1:7" ht="12" customHeight="1" x14ac:dyDescent="0.25">
      <c r="A95" s="3"/>
      <c r="B95" s="46" t="s">
        <v>27</v>
      </c>
      <c r="C95" s="47">
        <f>G65</f>
        <v>1638940</v>
      </c>
      <c r="D95" s="48">
        <f>(C95/C98)</f>
        <v>0.37589696651625076</v>
      </c>
      <c r="E95" s="14"/>
      <c r="F95" s="14"/>
      <c r="G95" s="13"/>
    </row>
    <row r="96" spans="1:7" ht="12" customHeight="1" x14ac:dyDescent="0.25">
      <c r="A96" s="3"/>
      <c r="B96" s="46" t="s">
        <v>53</v>
      </c>
      <c r="C96" s="50">
        <f>G73</f>
        <v>408515</v>
      </c>
      <c r="D96" s="48">
        <f>(C96/C98)</f>
        <v>9.3694430105059484E-2</v>
      </c>
      <c r="E96" s="15"/>
      <c r="F96" s="15"/>
      <c r="G96" s="13"/>
    </row>
    <row r="97" spans="1:7" ht="12" customHeight="1" x14ac:dyDescent="0.25">
      <c r="A97" s="3"/>
      <c r="B97" s="46" t="s">
        <v>54</v>
      </c>
      <c r="C97" s="50">
        <f>G76</f>
        <v>207622.75</v>
      </c>
      <c r="D97" s="48">
        <f>(C97/C98)</f>
        <v>4.7619047619047616E-2</v>
      </c>
      <c r="E97" s="15"/>
      <c r="F97" s="15"/>
      <c r="G97" s="13"/>
    </row>
    <row r="98" spans="1:7" ht="12.75" customHeight="1" x14ac:dyDescent="0.25">
      <c r="A98" s="3"/>
      <c r="B98" s="45" t="s">
        <v>55</v>
      </c>
      <c r="C98" s="51">
        <f>SUM(C92:C97)</f>
        <v>4360077.75</v>
      </c>
      <c r="D98" s="52">
        <f>SUM(D92:D97)</f>
        <v>1</v>
      </c>
      <c r="E98" s="15"/>
      <c r="F98" s="15"/>
      <c r="G98" s="13"/>
    </row>
    <row r="99" spans="1:7" ht="12" customHeight="1" x14ac:dyDescent="0.25">
      <c r="A99" s="3"/>
      <c r="B99" s="10"/>
      <c r="C99" s="12"/>
      <c r="D99" s="12"/>
      <c r="E99" s="12"/>
      <c r="F99" s="12"/>
      <c r="G99" s="13"/>
    </row>
    <row r="100" spans="1:7" ht="12.75" customHeight="1" x14ac:dyDescent="0.25">
      <c r="A100" s="3"/>
      <c r="B100" s="16"/>
      <c r="C100" s="12"/>
      <c r="D100" s="12"/>
      <c r="E100" s="12"/>
      <c r="F100" s="12"/>
      <c r="G100" s="13"/>
    </row>
    <row r="101" spans="1:7" ht="12" customHeight="1" x14ac:dyDescent="0.25">
      <c r="A101" s="3"/>
      <c r="B101" s="53"/>
      <c r="C101" s="54" t="s">
        <v>56</v>
      </c>
      <c r="D101" s="53"/>
      <c r="E101" s="53"/>
      <c r="F101" s="15"/>
      <c r="G101" s="13"/>
    </row>
    <row r="102" spans="1:7" ht="12" customHeight="1" x14ac:dyDescent="0.25">
      <c r="A102" s="3"/>
      <c r="B102" s="45" t="s">
        <v>57</v>
      </c>
      <c r="C102" s="84">
        <v>9000</v>
      </c>
      <c r="D102" s="84">
        <v>12000</v>
      </c>
      <c r="E102" s="84">
        <v>15000</v>
      </c>
      <c r="F102" s="17"/>
      <c r="G102" s="18"/>
    </row>
    <row r="103" spans="1:7" ht="12.75" customHeight="1" x14ac:dyDescent="0.25">
      <c r="A103" s="3"/>
      <c r="B103" s="45" t="s">
        <v>58</v>
      </c>
      <c r="C103" s="51">
        <f>(G77/C102)</f>
        <v>484.45308333333332</v>
      </c>
      <c r="D103" s="51">
        <f>(G77/12000)</f>
        <v>363.33981249999999</v>
      </c>
      <c r="E103" s="51">
        <f>(G77/15000)</f>
        <v>290.67185000000001</v>
      </c>
      <c r="F103" s="17"/>
      <c r="G103" s="18"/>
    </row>
    <row r="104" spans="1:7" ht="15.6" customHeight="1" x14ac:dyDescent="0.25">
      <c r="A104" s="3"/>
      <c r="B104" s="11" t="s">
        <v>59</v>
      </c>
      <c r="C104" s="6"/>
      <c r="D104" s="6"/>
      <c r="E104" s="6"/>
      <c r="F104" s="6"/>
      <c r="G104" s="6"/>
    </row>
  </sheetData>
  <mergeCells count="8">
    <mergeCell ref="B90:C9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kiwi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Lopez Gonzalez Jose Enrique</cp:lastModifiedBy>
  <dcterms:created xsi:type="dcterms:W3CDTF">2020-11-27T12:49:26Z</dcterms:created>
  <dcterms:modified xsi:type="dcterms:W3CDTF">2023-03-20T15:12:17Z</dcterms:modified>
</cp:coreProperties>
</file>