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YSEN\PUERTO AYSEN\"/>
    </mc:Choice>
  </mc:AlternateContent>
  <bookViews>
    <workbookView xWindow="0" yWindow="0" windowWidth="20490" windowHeight="7755"/>
  </bookViews>
  <sheets>
    <sheet name="Leñ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40" i="1"/>
  <c r="G41" i="1" s="1"/>
  <c r="G24" i="1"/>
  <c r="G25" i="1"/>
  <c r="G26" i="1"/>
  <c r="G27" i="1"/>
  <c r="G28" i="1"/>
  <c r="G29" i="1"/>
  <c r="G30" i="1"/>
  <c r="G31" i="1"/>
  <c r="G32" i="1"/>
  <c r="G33" i="1"/>
  <c r="G34" i="1"/>
  <c r="G35" i="1"/>
  <c r="G70" i="1" l="1"/>
  <c r="G71" i="1" s="1"/>
  <c r="G57" i="1"/>
  <c r="D100" i="1" l="1"/>
  <c r="G13" i="1"/>
  <c r="G45" i="1"/>
  <c r="G56" i="1"/>
  <c r="G61" i="1"/>
  <c r="G62" i="1"/>
  <c r="G64" i="1"/>
  <c r="G65" i="1"/>
  <c r="G54" i="1"/>
  <c r="G23" i="1"/>
  <c r="G22" i="1"/>
  <c r="G36" i="1" l="1"/>
  <c r="C90" i="1" s="1"/>
  <c r="G50" i="1"/>
  <c r="C92" i="1" s="1"/>
  <c r="G66" i="1"/>
  <c r="C93" i="1" s="1"/>
  <c r="C94" i="1"/>
  <c r="C91" i="1" l="1"/>
  <c r="G76" i="1"/>
  <c r="G73" i="1" l="1"/>
  <c r="G74" i="1" s="1"/>
  <c r="C95" i="1" s="1"/>
  <c r="G75" i="1" l="1"/>
  <c r="D101" i="1" s="1"/>
  <c r="C96" i="1"/>
  <c r="D90" i="1" s="1"/>
  <c r="C101" i="1" l="1"/>
  <c r="E101" i="1"/>
  <c r="G77" i="1"/>
  <c r="D95" i="1"/>
  <c r="D93" i="1"/>
  <c r="D94" i="1"/>
  <c r="D92" i="1"/>
  <c r="D96" i="1" l="1"/>
</calcChain>
</file>

<file path=xl/sharedStrings.xml><?xml version="1.0" encoding="utf-8"?>
<sst xmlns="http://schemas.openxmlformats.org/spreadsheetml/2006/main" count="136" uniqueCount="93">
  <si>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</si>
  <si>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</si>
  <si>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</si>
  <si>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</si>
  <si>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</si>
  <si>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</si>
  <si>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</si>
  <si>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</si>
  <si>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</si>
  <si>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</si>
  <si>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</si>
  <si>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</si>
  <si>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</si>
  <si>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</si>
  <si>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</si>
  <si>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</si>
  <si>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</si>
  <si>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</si>
  <si>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</si>
  <si>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</si>
  <si>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</si>
  <si>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</si>
  <si>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</si>
  <si>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</si>
  <si>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</si>
  <si>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</si>
  <si>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</si>
  <si>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</si>
  <si>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</si>
  <si>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</si>
  <si>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</si>
  <si>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</si>
  <si>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</si>
  <si>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</si>
  <si>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</si>
  <si>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</si>
  <si>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</si>
  <si>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</si>
  <si>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</si>
  <si>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</si>
  <si>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</si>
  <si>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</si>
  <si>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</si>
  <si>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</si>
  <si>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</si>
  <si>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</si>
  <si>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</si>
  <si>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</si>
  <si>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</si>
  <si>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</si>
  <si>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</si>
  <si>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</si>
  <si>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</si>
  <si>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</si>
  <si>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</si>
  <si>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MERCADO INTERNO</t>
  </si>
  <si>
    <t xml:space="preserve"> </t>
  </si>
  <si>
    <t>u</t>
  </si>
  <si>
    <t>ESCENARIOS COSTO UNITARIO  ($/unidades)</t>
  </si>
  <si>
    <t>Ago</t>
  </si>
  <si>
    <t>RENDIMIENTO</t>
  </si>
  <si>
    <t>Aysén</t>
  </si>
  <si>
    <t>Puerto Aysén</t>
  </si>
  <si>
    <t>No hay</t>
  </si>
  <si>
    <t>COSTOS DIRECTOS DE PRODUCCIÓN POR 100 m2(INCLUYE IVA)</t>
  </si>
  <si>
    <t>Preparación de suelo</t>
  </si>
  <si>
    <t>Fertilización</t>
  </si>
  <si>
    <t>Trasplante</t>
  </si>
  <si>
    <t>Control de malezas</t>
  </si>
  <si>
    <t>Reparacion Invernadero</t>
  </si>
  <si>
    <t>Cosecha</t>
  </si>
  <si>
    <t>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</si>
  <si>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</si>
  <si>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</si>
  <si>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Leña</t>
  </si>
  <si>
    <t>Nativa</t>
  </si>
  <si>
    <t>Medio</t>
  </si>
  <si>
    <t>m3</t>
  </si>
  <si>
    <t>Mar-2024</t>
  </si>
  <si>
    <t>PRECIO ESPERADO ($/m3)</t>
  </si>
  <si>
    <t>Oct-Feb</t>
  </si>
  <si>
    <t>Corta y acopio</t>
  </si>
  <si>
    <t>Alimentación</t>
  </si>
  <si>
    <t>Traslado faena-acopio</t>
  </si>
  <si>
    <t>JA</t>
  </si>
  <si>
    <t>Ene-Dic</t>
  </si>
  <si>
    <t>Cadena</t>
  </si>
  <si>
    <t>Lima</t>
  </si>
  <si>
    <t>Bencina</t>
  </si>
  <si>
    <t>Aceite Mezcla</t>
  </si>
  <si>
    <t>Rendimiento  (m3)</t>
  </si>
  <si>
    <t>Costo unitario ($/ m3) (*)</t>
  </si>
  <si>
    <t>Flete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</si>
</sst>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7"/>
  </cellStyleXfs>
  <cellXfs count="169">
    <xf numFmtId="0" fontId="0" fillId="0" borderId="0" xfId="0" applyFont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166" fontId="1" fillId="2" borderId="5" xfId="0" applyNumberFormat="1" applyFont="1" applyFill="1" applyBorder="1" applyAlignment="1">
      <alignment horizontal="right" wrapText="1"/>
    </xf>
    <xf numFmtId="0" fontId="1" fillId="2" borderId="5" xfId="0" applyNumberFormat="1" applyFont="1" applyFill="1" applyBorder="1" applyAlignment="1">
      <alignment horizontal="center" wrapText="1"/>
    </xf>
    <xf numFmtId="49" fontId="1" fillId="2" borderId="48" xfId="0" applyNumberFormat="1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48" xfId="0" applyNumberFormat="1" applyFont="1" applyFill="1" applyBorder="1" applyAlignment="1">
      <alignment horizontal="center"/>
    </xf>
    <xf numFmtId="3" fontId="1" fillId="2" borderId="48" xfId="0" applyNumberFormat="1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vertical="center" wrapText="1"/>
    </xf>
    <xf numFmtId="49" fontId="1" fillId="2" borderId="48" xfId="0" applyNumberFormat="1" applyFont="1" applyFill="1" applyBorder="1" applyAlignment="1">
      <alignment horizontal="left"/>
    </xf>
    <xf numFmtId="166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center" wrapText="1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12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right"/>
    </xf>
    <xf numFmtId="49" fontId="4" fillId="2" borderId="48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" fillId="2" borderId="59" xfId="0" applyNumberFormat="1" applyFont="1" applyFill="1" applyBorder="1" applyAlignment="1">
      <alignment wrapText="1"/>
    </xf>
    <xf numFmtId="49" fontId="1" fillId="2" borderId="60" xfId="0" applyNumberFormat="1" applyFont="1" applyFill="1" applyBorder="1" applyAlignment="1">
      <alignment wrapText="1"/>
    </xf>
    <xf numFmtId="49" fontId="1" fillId="2" borderId="59" xfId="0" applyNumberFormat="1" applyFont="1" applyFill="1" applyBorder="1" applyAlignment="1"/>
    <xf numFmtId="49" fontId="1" fillId="2" borderId="60" xfId="0" applyNumberFormat="1" applyFont="1" applyFill="1" applyBorder="1" applyAlignment="1"/>
    <xf numFmtId="49" fontId="1" fillId="2" borderId="60" xfId="0" applyNumberFormat="1" applyFont="1" applyFill="1" applyBorder="1" applyAlignment="1">
      <alignment horizontal="right" vertical="center" wrapText="1"/>
    </xf>
    <xf numFmtId="49" fontId="1" fillId="2" borderId="60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horizontal="right" wrapText="1"/>
    </xf>
    <xf numFmtId="49" fontId="1" fillId="2" borderId="65" xfId="0" applyNumberFormat="1" applyFont="1" applyFill="1" applyBorder="1" applyAlignment="1">
      <alignment vertical="center" wrapText="1"/>
    </xf>
    <xf numFmtId="49" fontId="1" fillId="2" borderId="66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wrapText="1"/>
    </xf>
    <xf numFmtId="0" fontId="2" fillId="2" borderId="17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63" xfId="0" applyFont="1" applyFill="1" applyBorder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right"/>
    </xf>
    <xf numFmtId="0" fontId="1" fillId="2" borderId="19" xfId="0" applyFont="1" applyFill="1" applyBorder="1" applyAlignment="1"/>
    <xf numFmtId="49" fontId="6" fillId="3" borderId="6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17" fontId="7" fillId="0" borderId="62" xfId="1" applyNumberFormat="1" applyFont="1" applyBorder="1" applyAlignment="1">
      <alignment horizontal="right" vertical="center"/>
    </xf>
    <xf numFmtId="0" fontId="1" fillId="2" borderId="51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55" xfId="0" applyFont="1" applyFill="1" applyBorder="1" applyAlignment="1">
      <alignment wrapText="1"/>
    </xf>
    <xf numFmtId="14" fontId="1" fillId="2" borderId="55" xfId="0" applyNumberFormat="1" applyFont="1" applyFill="1" applyBorder="1" applyAlignment="1"/>
    <xf numFmtId="0" fontId="1" fillId="2" borderId="55" xfId="0" applyFont="1" applyFill="1" applyBorder="1" applyAlignment="1"/>
    <xf numFmtId="0" fontId="1" fillId="2" borderId="56" xfId="0" applyFont="1" applyFill="1" applyBorder="1" applyAlignment="1"/>
    <xf numFmtId="0" fontId="1" fillId="2" borderId="56" xfId="0" applyFont="1" applyFill="1" applyBorder="1" applyAlignment="1">
      <alignment horizontal="right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2" borderId="4" xfId="0" applyFont="1" applyFill="1" applyBorder="1" applyAlignment="1"/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/>
    <xf numFmtId="3" fontId="1" fillId="2" borderId="9" xfId="0" applyNumberFormat="1" applyFont="1" applyFill="1" applyBorder="1" applyAlignment="1">
      <alignment horizontal="right"/>
    </xf>
    <xf numFmtId="49" fontId="6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0" fontId="1" fillId="2" borderId="14" xfId="0" applyFont="1" applyFill="1" applyBorder="1" applyAlignment="1"/>
    <xf numFmtId="0" fontId="1" fillId="2" borderId="15" xfId="0" applyFont="1" applyFill="1" applyBorder="1" applyAlignment="1"/>
    <xf numFmtId="3" fontId="1" fillId="2" borderId="15" xfId="0" applyNumberFormat="1" applyFont="1" applyFill="1" applyBorder="1" applyAlignment="1"/>
    <xf numFmtId="3" fontId="1" fillId="2" borderId="15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49" xfId="0" applyNumberFormat="1" applyFont="1" applyFill="1" applyBorder="1" applyAlignment="1">
      <alignment horizontal="center" vertical="center" wrapText="1"/>
    </xf>
    <xf numFmtId="49" fontId="6" fillId="3" borderId="49" xfId="0" applyNumberFormat="1" applyFont="1" applyFill="1" applyBorder="1" applyAlignment="1">
      <alignment horizontal="right" vertical="center" wrapText="1"/>
    </xf>
    <xf numFmtId="0" fontId="1" fillId="0" borderId="17" xfId="0" applyNumberFormat="1" applyFont="1" applyBorder="1" applyAlignment="1"/>
    <xf numFmtId="49" fontId="2" fillId="3" borderId="48" xfId="0" applyNumberFormat="1" applyFont="1" applyFill="1" applyBorder="1" applyAlignment="1">
      <alignment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vertical="center"/>
    </xf>
    <xf numFmtId="3" fontId="2" fillId="3" borderId="48" xfId="0" applyNumberFormat="1" applyFont="1" applyFill="1" applyBorder="1" applyAlignment="1">
      <alignment horizontal="center"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0" fontId="1" fillId="2" borderId="51" xfId="0" applyFont="1" applyFill="1" applyBorder="1" applyAlignment="1">
      <alignment horizontal="center"/>
    </xf>
    <xf numFmtId="3" fontId="1" fillId="2" borderId="51" xfId="0" applyNumberFormat="1" applyFont="1" applyFill="1" applyBorder="1" applyAlignment="1"/>
    <xf numFmtId="3" fontId="1" fillId="2" borderId="51" xfId="0" applyNumberFormat="1" applyFont="1" applyFill="1" applyBorder="1" applyAlignment="1">
      <alignment horizontal="right"/>
    </xf>
    <xf numFmtId="49" fontId="6" fillId="3" borderId="49" xfId="0" applyNumberFormat="1" applyFont="1" applyFill="1" applyBorder="1" applyAlignment="1">
      <alignment horizontal="center" vertical="center"/>
    </xf>
    <xf numFmtId="0" fontId="1" fillId="2" borderId="48" xfId="0" applyFont="1" applyFill="1" applyBorder="1" applyAlignment="1"/>
    <xf numFmtId="49" fontId="2" fillId="3" borderId="16" xfId="0" applyNumberFormat="1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vertical="center"/>
    </xf>
    <xf numFmtId="3" fontId="2" fillId="3" borderId="16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/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3" fontId="1" fillId="2" borderId="20" xfId="0" applyNumberFormat="1" applyFont="1" applyFill="1" applyBorder="1" applyAlignment="1">
      <alignment horizontal="right"/>
    </xf>
    <xf numFmtId="49" fontId="6" fillId="5" borderId="21" xfId="0" applyNumberFormat="1" applyFont="1" applyFill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164" fontId="6" fillId="5" borderId="23" xfId="0" applyNumberFormat="1" applyFont="1" applyFill="1" applyBorder="1" applyAlignment="1">
      <alignment vertical="center"/>
    </xf>
    <xf numFmtId="49" fontId="6" fillId="3" borderId="24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164" fontId="6" fillId="3" borderId="25" xfId="0" applyNumberFormat="1" applyFont="1" applyFill="1" applyBorder="1" applyAlignment="1">
      <alignment vertical="center"/>
    </xf>
    <xf numFmtId="49" fontId="6" fillId="5" borderId="24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25" xfId="0" applyNumberFormat="1" applyFont="1" applyFill="1" applyBorder="1" applyAlignment="1">
      <alignment vertical="center"/>
    </xf>
    <xf numFmtId="49" fontId="6" fillId="5" borderId="26" xfId="0" applyNumberFormat="1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4" fillId="2" borderId="38" xfId="0" applyNumberFormat="1" applyFont="1" applyFill="1" applyBorder="1" applyAlignment="1">
      <alignment vertical="center"/>
    </xf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49" fontId="1" fillId="2" borderId="41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42" xfId="0" applyFont="1" applyFill="1" applyBorder="1" applyAlignment="1"/>
    <xf numFmtId="49" fontId="1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8" borderId="37" xfId="0" applyFont="1" applyFill="1" applyBorder="1" applyAlignment="1"/>
    <xf numFmtId="0" fontId="1" fillId="6" borderId="17" xfId="0" applyFont="1" applyFill="1" applyBorder="1" applyAlignment="1"/>
    <xf numFmtId="49" fontId="4" fillId="7" borderId="28" xfId="0" applyNumberFormat="1" applyFont="1" applyFill="1" applyBorder="1" applyAlignment="1">
      <alignment vertical="center"/>
    </xf>
    <xf numFmtId="49" fontId="4" fillId="7" borderId="18" xfId="0" applyNumberFormat="1" applyFont="1" applyFill="1" applyBorder="1" applyAlignment="1">
      <alignment horizontal="center" vertical="center"/>
    </xf>
    <xf numFmtId="49" fontId="1" fillId="7" borderId="29" xfId="0" applyNumberFormat="1" applyFont="1" applyFill="1" applyBorder="1" applyAlignment="1">
      <alignment horizontal="center"/>
    </xf>
    <xf numFmtId="49" fontId="4" fillId="2" borderId="30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31" xfId="0" applyNumberFormat="1" applyFont="1" applyFill="1" applyBorder="1" applyAlignment="1"/>
    <xf numFmtId="165" fontId="4" fillId="2" borderId="5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49" fontId="4" fillId="7" borderId="32" xfId="0" applyNumberFormat="1" applyFont="1" applyFill="1" applyBorder="1" applyAlignment="1">
      <alignment vertical="center"/>
    </xf>
    <xf numFmtId="165" fontId="4" fillId="7" borderId="33" xfId="0" applyNumberFormat="1" applyFont="1" applyFill="1" applyBorder="1" applyAlignment="1">
      <alignment vertical="center"/>
    </xf>
    <xf numFmtId="9" fontId="4" fillId="7" borderId="34" xfId="0" applyNumberFormat="1" applyFont="1" applyFill="1" applyBorder="1" applyAlignment="1">
      <alignment vertical="center"/>
    </xf>
    <xf numFmtId="49" fontId="4" fillId="7" borderId="46" xfId="0" applyNumberFormat="1" applyFont="1" applyFill="1" applyBorder="1" applyAlignment="1">
      <alignment vertical="center"/>
    </xf>
    <xf numFmtId="3" fontId="4" fillId="7" borderId="47" xfId="0" applyNumberFormat="1" applyFont="1" applyFill="1" applyBorder="1" applyAlignment="1">
      <alignment vertical="center"/>
    </xf>
    <xf numFmtId="0" fontId="4" fillId="6" borderId="17" xfId="0" applyFont="1" applyFill="1" applyBorder="1" applyAlignment="1">
      <alignment vertical="center"/>
    </xf>
    <xf numFmtId="164" fontId="4" fillId="2" borderId="17" xfId="0" applyNumberFormat="1" applyFont="1" applyFill="1" applyBorder="1" applyAlignment="1">
      <alignment horizontal="right" vertical="center"/>
    </xf>
    <xf numFmtId="165" fontId="4" fillId="7" borderId="34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49" fontId="1" fillId="2" borderId="48" xfId="0" applyNumberFormat="1" applyFont="1" applyFill="1" applyBorder="1" applyAlignment="1">
      <alignment horizontal="left" vertical="center" wrapText="1"/>
    </xf>
    <xf numFmtId="3" fontId="1" fillId="2" borderId="48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49" fontId="10" fillId="8" borderId="52" xfId="0" applyNumberFormat="1" applyFont="1" applyFill="1" applyBorder="1" applyAlignment="1">
      <alignment horizontal="center" vertical="center"/>
    </xf>
    <xf numFmtId="49" fontId="10" fillId="8" borderId="53" xfId="0" applyNumberFormat="1" applyFont="1" applyFill="1" applyBorder="1" applyAlignment="1">
      <alignment horizontal="center" vertical="center"/>
    </xf>
    <xf numFmtId="49" fontId="10" fillId="8" borderId="54" xfId="0" applyNumberFormat="1" applyFont="1" applyFill="1" applyBorder="1" applyAlignment="1">
      <alignment horizontal="center" vertical="center"/>
    </xf>
    <xf numFmtId="49" fontId="10" fillId="8" borderId="35" xfId="0" applyNumberFormat="1" applyFont="1" applyFill="1" applyBorder="1" applyAlignment="1">
      <alignment vertical="center"/>
    </xf>
    <xf numFmtId="0" fontId="4" fillId="8" borderId="36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2" fillId="3" borderId="57" xfId="0" applyNumberFormat="1" applyFont="1" applyFill="1" applyBorder="1" applyAlignment="1">
      <alignment horizontal="left" vertical="center"/>
    </xf>
    <xf numFmtId="49" fontId="2" fillId="3" borderId="61" xfId="0" applyNumberFormat="1" applyFont="1" applyFill="1" applyBorder="1" applyAlignment="1">
      <alignment horizontal="left" vertical="center"/>
    </xf>
    <xf numFmtId="49" fontId="2" fillId="3" borderId="58" xfId="0" applyNumberFormat="1" applyFont="1" applyFill="1" applyBorder="1" applyAlignment="1">
      <alignment horizontal="left" vertical="center"/>
    </xf>
    <xf numFmtId="49" fontId="2" fillId="3" borderId="55" xfId="0" applyNumberFormat="1" applyFont="1" applyFill="1" applyBorder="1" applyAlignment="1">
      <alignment horizontal="left" vertical="center"/>
    </xf>
    <xf numFmtId="49" fontId="1" fillId="2" borderId="59" xfId="0" applyNumberFormat="1" applyFont="1" applyFill="1" applyBorder="1" applyAlignment="1">
      <alignment horizontal="left"/>
    </xf>
    <xf numFmtId="49" fontId="1" fillId="2" borderId="60" xfId="0" applyNumberFormat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workbookViewId="0">
      <selection activeCell="H10" sqref="H10"/>
    </sheetView>
  </sheetViews>
  <sheetFormatPr baseColWidth="10" defaultColWidth="10.85546875" defaultRowHeight="11.25" customHeight="1" x14ac:dyDescent="0.25"/>
  <cols>
    <col min="1" max="1" width="15.5703125" style="39" customWidth="1"/>
    <col min="2" max="2" width="21.28515625" style="39" customWidth="1"/>
    <col min="3" max="3" width="17" style="39" customWidth="1"/>
    <col min="4" max="4" width="14.85546875" style="39" customWidth="1"/>
    <col min="5" max="5" width="14.42578125" style="39" customWidth="1"/>
    <col min="6" max="6" width="18.7109375" style="39" customWidth="1"/>
    <col min="7" max="7" width="17.140625" style="151" customWidth="1"/>
    <col min="8" max="255" width="10.85546875" style="39" customWidth="1"/>
    <col min="256" max="16384" width="10.85546875" style="40"/>
  </cols>
  <sheetData>
    <row r="1" spans="1:7" ht="15" customHeight="1" x14ac:dyDescent="0.25">
      <c r="A1" s="37"/>
      <c r="B1" s="37"/>
      <c r="C1" s="37"/>
      <c r="D1" s="37"/>
      <c r="E1" s="37"/>
      <c r="F1" s="37"/>
      <c r="G1" s="38"/>
    </row>
    <row r="2" spans="1:7" ht="15" customHeight="1" x14ac:dyDescent="0.25">
      <c r="A2" s="37"/>
      <c r="B2" s="37"/>
      <c r="C2" s="37"/>
      <c r="D2" s="37"/>
      <c r="E2" s="37"/>
      <c r="F2" s="37"/>
      <c r="G2" s="38"/>
    </row>
    <row r="3" spans="1:7" ht="15" customHeight="1" x14ac:dyDescent="0.25">
      <c r="A3" s="37"/>
      <c r="B3" s="37"/>
      <c r="C3" s="37"/>
      <c r="D3" s="37"/>
      <c r="E3" s="37"/>
      <c r="F3" s="37"/>
      <c r="G3" s="38"/>
    </row>
    <row r="4" spans="1:7" ht="15" customHeight="1" x14ac:dyDescent="0.25">
      <c r="A4" s="37"/>
      <c r="B4" s="37"/>
      <c r="C4" s="37"/>
      <c r="D4" s="37"/>
      <c r="E4" s="37"/>
      <c r="F4" s="37"/>
      <c r="G4" s="38"/>
    </row>
    <row r="5" spans="1:7" ht="15" customHeight="1" x14ac:dyDescent="0.25">
      <c r="A5" s="37"/>
      <c r="B5" s="37"/>
      <c r="C5" s="37"/>
      <c r="D5" s="37"/>
      <c r="E5" s="37"/>
      <c r="F5" s="37"/>
      <c r="G5" s="38"/>
    </row>
    <row r="6" spans="1:7" ht="15" customHeight="1" x14ac:dyDescent="0.25">
      <c r="A6" s="37"/>
      <c r="B6" s="37"/>
      <c r="C6" s="37"/>
      <c r="D6" s="37"/>
      <c r="E6" s="37"/>
      <c r="F6" s="37"/>
      <c r="G6" s="38"/>
    </row>
    <row r="7" spans="1:7" ht="15" customHeight="1" x14ac:dyDescent="0.25">
      <c r="A7" s="37"/>
      <c r="B7" s="37"/>
      <c r="C7" s="37"/>
      <c r="D7" s="37"/>
      <c r="E7" s="37"/>
      <c r="F7" s="37"/>
      <c r="G7" s="38"/>
    </row>
    <row r="8" spans="1:7" ht="15" customHeight="1" x14ac:dyDescent="0.25">
      <c r="A8" s="37"/>
      <c r="B8" s="41"/>
      <c r="C8" s="42"/>
      <c r="D8" s="37"/>
      <c r="E8" s="42"/>
      <c r="F8" s="42"/>
      <c r="G8" s="43"/>
    </row>
    <row r="9" spans="1:7" ht="12" customHeight="1" x14ac:dyDescent="0.25">
      <c r="A9" s="44"/>
      <c r="B9" s="45" t="s">
        <v>0</v>
      </c>
      <c r="C9" s="31" t="s">
        <v>74</v>
      </c>
      <c r="D9" s="46"/>
      <c r="E9" s="163" t="s">
        <v>60</v>
      </c>
      <c r="F9" s="164"/>
      <c r="G9" s="22">
        <v>100</v>
      </c>
    </row>
    <row r="10" spans="1:7" ht="18" customHeight="1" x14ac:dyDescent="0.25">
      <c r="A10" s="44"/>
      <c r="B10" s="33" t="s">
        <v>1</v>
      </c>
      <c r="C10" s="30" t="s">
        <v>75</v>
      </c>
      <c r="D10" s="46"/>
      <c r="E10" s="165"/>
      <c r="F10" s="166"/>
      <c r="G10" s="1" t="s">
        <v>77</v>
      </c>
    </row>
    <row r="11" spans="1:7" ht="18" customHeight="1" x14ac:dyDescent="0.25">
      <c r="A11" s="44"/>
      <c r="B11" s="33" t="s">
        <v>3</v>
      </c>
      <c r="C11" s="31" t="s">
        <v>76</v>
      </c>
      <c r="D11" s="46"/>
      <c r="E11" s="161" t="s">
        <v>2</v>
      </c>
      <c r="F11" s="162"/>
      <c r="G11" s="1" t="s">
        <v>78</v>
      </c>
    </row>
    <row r="12" spans="1:7" ht="11.25" customHeight="1" x14ac:dyDescent="0.25">
      <c r="A12" s="44"/>
      <c r="B12" s="33" t="s">
        <v>4</v>
      </c>
      <c r="C12" s="32" t="s">
        <v>61</v>
      </c>
      <c r="D12" s="46"/>
      <c r="E12" s="167" t="s">
        <v>79</v>
      </c>
      <c r="F12" s="168"/>
      <c r="G12" s="17">
        <v>45000</v>
      </c>
    </row>
    <row r="13" spans="1:7" ht="11.25" customHeight="1" x14ac:dyDescent="0.25">
      <c r="A13" s="44"/>
      <c r="B13" s="33" t="s">
        <v>6</v>
      </c>
      <c r="C13" s="31" t="s">
        <v>62</v>
      </c>
      <c r="D13" s="46"/>
      <c r="E13" s="24" t="s">
        <v>5</v>
      </c>
      <c r="F13" s="25"/>
      <c r="G13" s="9">
        <f>G9*G12</f>
        <v>4500000</v>
      </c>
    </row>
    <row r="14" spans="1:7" ht="13.5" customHeight="1" x14ac:dyDescent="0.25">
      <c r="A14" s="44"/>
      <c r="B14" s="33" t="s">
        <v>8</v>
      </c>
      <c r="C14" s="31" t="s">
        <v>62</v>
      </c>
      <c r="D14" s="46"/>
      <c r="E14" s="26" t="s">
        <v>7</v>
      </c>
      <c r="F14" s="27"/>
      <c r="G14" s="1" t="s">
        <v>55</v>
      </c>
    </row>
    <row r="15" spans="1:7" ht="25.5" customHeight="1" x14ac:dyDescent="0.25">
      <c r="A15" s="44"/>
      <c r="B15" s="34" t="s">
        <v>10</v>
      </c>
      <c r="C15" s="47">
        <v>45005</v>
      </c>
      <c r="D15" s="46"/>
      <c r="E15" s="26" t="s">
        <v>9</v>
      </c>
      <c r="F15" s="27"/>
      <c r="G15" s="1" t="s">
        <v>80</v>
      </c>
    </row>
    <row r="16" spans="1:7" ht="12" customHeight="1" x14ac:dyDescent="0.25">
      <c r="A16" s="37"/>
      <c r="B16" s="48"/>
      <c r="C16" s="49"/>
      <c r="D16" s="50"/>
      <c r="E16" s="28" t="s">
        <v>11</v>
      </c>
      <c r="F16" s="29"/>
      <c r="G16" s="2" t="s">
        <v>63</v>
      </c>
    </row>
    <row r="17" spans="1:7" ht="12" customHeight="1" x14ac:dyDescent="0.25">
      <c r="A17" s="44"/>
      <c r="B17" s="51"/>
      <c r="C17" s="52"/>
      <c r="D17" s="53"/>
      <c r="E17" s="54"/>
      <c r="F17" s="54"/>
      <c r="G17" s="55"/>
    </row>
    <row r="18" spans="1:7" ht="12" customHeight="1" x14ac:dyDescent="0.25">
      <c r="A18" s="50"/>
      <c r="B18" s="154" t="s">
        <v>64</v>
      </c>
      <c r="C18" s="155"/>
      <c r="D18" s="155"/>
      <c r="E18" s="155"/>
      <c r="F18" s="155"/>
      <c r="G18" s="155"/>
    </row>
    <row r="19" spans="1:7" ht="12" customHeight="1" x14ac:dyDescent="0.25">
      <c r="A19" s="37"/>
      <c r="B19" s="56"/>
      <c r="C19" s="57"/>
      <c r="D19" s="57"/>
      <c r="E19" s="57"/>
      <c r="F19" s="58"/>
      <c r="G19" s="59"/>
    </row>
    <row r="20" spans="1:7" ht="12" customHeight="1" x14ac:dyDescent="0.25">
      <c r="A20" s="60"/>
      <c r="B20" s="61" t="s">
        <v>12</v>
      </c>
      <c r="C20" s="62"/>
      <c r="D20" s="63"/>
      <c r="E20" s="63"/>
      <c r="F20" s="63"/>
      <c r="G20" s="64"/>
    </row>
    <row r="21" spans="1:7" ht="24" customHeight="1" x14ac:dyDescent="0.25">
      <c r="A21" s="50"/>
      <c r="B21" s="65" t="s">
        <v>13</v>
      </c>
      <c r="C21" s="65" t="s">
        <v>14</v>
      </c>
      <c r="D21" s="65" t="s">
        <v>15</v>
      </c>
      <c r="E21" s="65" t="s">
        <v>16</v>
      </c>
      <c r="F21" s="65" t="s">
        <v>17</v>
      </c>
      <c r="G21" s="65" t="s">
        <v>18</v>
      </c>
    </row>
    <row r="22" spans="1:7" ht="12.75" customHeight="1" x14ac:dyDescent="0.25">
      <c r="A22" s="50"/>
      <c r="B22" s="35" t="s">
        <v>81</v>
      </c>
      <c r="C22" s="3" t="s">
        <v>19</v>
      </c>
      <c r="D22" s="10">
        <v>10</v>
      </c>
      <c r="E22" s="3" t="s">
        <v>85</v>
      </c>
      <c r="F22" s="18">
        <v>35000</v>
      </c>
      <c r="G22" s="18">
        <f>D22*F22</f>
        <v>350000</v>
      </c>
    </row>
    <row r="23" spans="1:7" ht="12.75" customHeight="1" x14ac:dyDescent="0.25">
      <c r="A23" s="50"/>
      <c r="B23" s="35" t="s">
        <v>82</v>
      </c>
      <c r="C23" s="3" t="s">
        <v>19</v>
      </c>
      <c r="D23" s="10">
        <v>10</v>
      </c>
      <c r="E23" s="3" t="s">
        <v>85</v>
      </c>
      <c r="F23" s="18">
        <v>14000</v>
      </c>
      <c r="G23" s="18">
        <f t="shared" ref="G23:G35" si="0">D23*F23</f>
        <v>140000</v>
      </c>
    </row>
    <row r="24" spans="1:7" ht="12.75" hidden="1" customHeight="1" x14ac:dyDescent="0.25">
      <c r="A24" s="50"/>
      <c r="B24" s="35" t="s">
        <v>66</v>
      </c>
      <c r="C24" s="3" t="s">
        <v>19</v>
      </c>
      <c r="D24" s="21"/>
      <c r="E24" s="3"/>
      <c r="F24" s="18"/>
      <c r="G24" s="18">
        <f t="shared" si="0"/>
        <v>0</v>
      </c>
    </row>
    <row r="25" spans="1:7" ht="12.75" hidden="1" customHeight="1" x14ac:dyDescent="0.25">
      <c r="A25" s="50"/>
      <c r="B25" s="35" t="s">
        <v>67</v>
      </c>
      <c r="C25" s="3" t="s">
        <v>19</v>
      </c>
      <c r="D25" s="10"/>
      <c r="E25" s="3"/>
      <c r="F25" s="18"/>
      <c r="G25" s="18">
        <f t="shared" si="0"/>
        <v>0</v>
      </c>
    </row>
    <row r="26" spans="1:7" ht="12.75" hidden="1" customHeight="1" x14ac:dyDescent="0.25">
      <c r="A26" s="50"/>
      <c r="B26" s="35" t="s">
        <v>68</v>
      </c>
      <c r="C26" s="3" t="s">
        <v>19</v>
      </c>
      <c r="D26" s="10"/>
      <c r="E26" s="3"/>
      <c r="F26" s="18"/>
      <c r="G26" s="18">
        <f t="shared" si="0"/>
        <v>0</v>
      </c>
    </row>
    <row r="27" spans="1:7" ht="12.75" hidden="1" customHeight="1" x14ac:dyDescent="0.25">
      <c r="A27" s="50"/>
      <c r="B27" s="35" t="s">
        <v>69</v>
      </c>
      <c r="C27" s="3" t="s">
        <v>19</v>
      </c>
      <c r="D27" s="21"/>
      <c r="E27" s="3"/>
      <c r="F27" s="18"/>
      <c r="G27" s="18">
        <f t="shared" si="0"/>
        <v>0</v>
      </c>
    </row>
    <row r="28" spans="1:7" ht="12.75" hidden="1" customHeight="1" x14ac:dyDescent="0.25">
      <c r="A28" s="50"/>
      <c r="B28" s="35" t="s">
        <v>70</v>
      </c>
      <c r="C28" s="3" t="s">
        <v>19</v>
      </c>
      <c r="D28" s="10"/>
      <c r="E28" s="3"/>
      <c r="F28" s="18"/>
      <c r="G28" s="18">
        <f t="shared" si="0"/>
        <v>0</v>
      </c>
    </row>
    <row r="29" spans="1:7" ht="12.75" hidden="1" customHeight="1" x14ac:dyDescent="0.25">
      <c r="A29" s="50"/>
      <c r="B29" s="35"/>
      <c r="C29" s="3"/>
      <c r="D29" s="10"/>
      <c r="E29" s="3"/>
      <c r="F29" s="18"/>
      <c r="G29" s="18">
        <f t="shared" si="0"/>
        <v>0</v>
      </c>
    </row>
    <row r="30" spans="1:7" ht="12.75" hidden="1" customHeight="1" x14ac:dyDescent="0.25">
      <c r="A30" s="50"/>
      <c r="B30" s="35"/>
      <c r="C30" s="3"/>
      <c r="D30" s="21"/>
      <c r="E30" s="3"/>
      <c r="F30" s="18"/>
      <c r="G30" s="18">
        <f t="shared" si="0"/>
        <v>0</v>
      </c>
    </row>
    <row r="31" spans="1:7" ht="12.75" hidden="1" customHeight="1" x14ac:dyDescent="0.25">
      <c r="A31" s="50"/>
      <c r="B31" s="35"/>
      <c r="C31" s="3"/>
      <c r="D31" s="10"/>
      <c r="E31" s="3"/>
      <c r="F31" s="18"/>
      <c r="G31" s="18">
        <f t="shared" si="0"/>
        <v>0</v>
      </c>
    </row>
    <row r="32" spans="1:7" ht="15.75" hidden="1" customHeight="1" x14ac:dyDescent="0.25">
      <c r="A32" s="50"/>
      <c r="B32" s="35"/>
      <c r="C32" s="3"/>
      <c r="D32" s="10"/>
      <c r="E32" s="3"/>
      <c r="F32" s="18"/>
      <c r="G32" s="18">
        <f t="shared" si="0"/>
        <v>0</v>
      </c>
    </row>
    <row r="33" spans="1:7" ht="12.75" hidden="1" customHeight="1" x14ac:dyDescent="0.25">
      <c r="A33" s="50"/>
      <c r="B33" s="35"/>
      <c r="C33" s="3"/>
      <c r="D33" s="10"/>
      <c r="E33" s="3"/>
      <c r="F33" s="18"/>
      <c r="G33" s="18">
        <f t="shared" si="0"/>
        <v>0</v>
      </c>
    </row>
    <row r="34" spans="1:7" ht="12.75" hidden="1" customHeight="1" x14ac:dyDescent="0.25">
      <c r="A34" s="50"/>
      <c r="B34" s="35"/>
      <c r="C34" s="3"/>
      <c r="D34" s="10"/>
      <c r="E34" s="3"/>
      <c r="F34" s="18"/>
      <c r="G34" s="18">
        <f t="shared" si="0"/>
        <v>0</v>
      </c>
    </row>
    <row r="35" spans="1:7" ht="12.75" customHeight="1" x14ac:dyDescent="0.25">
      <c r="A35" s="50"/>
      <c r="B35" s="35" t="s">
        <v>83</v>
      </c>
      <c r="C35" s="3" t="s">
        <v>19</v>
      </c>
      <c r="D35" s="10">
        <v>5</v>
      </c>
      <c r="E35" s="3" t="s">
        <v>85</v>
      </c>
      <c r="F35" s="18">
        <v>25000</v>
      </c>
      <c r="G35" s="18">
        <f t="shared" si="0"/>
        <v>125000</v>
      </c>
    </row>
    <row r="36" spans="1:7" ht="12.75" customHeight="1" x14ac:dyDescent="0.25">
      <c r="A36" s="50"/>
      <c r="B36" s="4" t="s">
        <v>20</v>
      </c>
      <c r="C36" s="5"/>
      <c r="D36" s="5"/>
      <c r="E36" s="5"/>
      <c r="F36" s="6"/>
      <c r="G36" s="19">
        <f>G22+G23+G24+G25+G26+G27+G28+G29+G30+G31+G32+G33+G34</f>
        <v>490000</v>
      </c>
    </row>
    <row r="37" spans="1:7" ht="12" customHeight="1" x14ac:dyDescent="0.25">
      <c r="A37" s="37"/>
      <c r="B37" s="56"/>
      <c r="C37" s="58"/>
      <c r="D37" s="58"/>
      <c r="E37" s="58"/>
      <c r="F37" s="66"/>
      <c r="G37" s="67"/>
    </row>
    <row r="38" spans="1:7" ht="12" customHeight="1" x14ac:dyDescent="0.25">
      <c r="A38" s="60"/>
      <c r="B38" s="68" t="s">
        <v>21</v>
      </c>
      <c r="C38" s="69"/>
      <c r="D38" s="70"/>
      <c r="E38" s="70"/>
      <c r="F38" s="71"/>
      <c r="G38" s="72"/>
    </row>
    <row r="39" spans="1:7" ht="24" customHeight="1" x14ac:dyDescent="0.25">
      <c r="A39" s="60"/>
      <c r="B39" s="73" t="s">
        <v>13</v>
      </c>
      <c r="C39" s="74" t="s">
        <v>14</v>
      </c>
      <c r="D39" s="74" t="s">
        <v>15</v>
      </c>
      <c r="E39" s="73" t="s">
        <v>56</v>
      </c>
      <c r="F39" s="74" t="s">
        <v>17</v>
      </c>
      <c r="G39" s="73" t="s">
        <v>18</v>
      </c>
    </row>
    <row r="40" spans="1:7" ht="12" customHeight="1" x14ac:dyDescent="0.25">
      <c r="A40" s="60"/>
      <c r="B40" s="75" t="s">
        <v>83</v>
      </c>
      <c r="C40" s="76" t="s">
        <v>84</v>
      </c>
      <c r="D40" s="76">
        <v>5</v>
      </c>
      <c r="E40" s="76" t="s">
        <v>85</v>
      </c>
      <c r="F40" s="77">
        <v>25000</v>
      </c>
      <c r="G40" s="77">
        <f>D40*F40</f>
        <v>125000</v>
      </c>
    </row>
    <row r="41" spans="1:7" ht="12" customHeight="1" x14ac:dyDescent="0.25">
      <c r="A41" s="60"/>
      <c r="B41" s="7" t="s">
        <v>22</v>
      </c>
      <c r="C41" s="8"/>
      <c r="D41" s="8"/>
      <c r="E41" s="8"/>
      <c r="F41" s="78"/>
      <c r="G41" s="20">
        <f>G40</f>
        <v>125000</v>
      </c>
    </row>
    <row r="42" spans="1:7" ht="12" customHeight="1" x14ac:dyDescent="0.25">
      <c r="A42" s="37"/>
      <c r="B42" s="79"/>
      <c r="C42" s="80"/>
      <c r="D42" s="80"/>
      <c r="E42" s="80"/>
      <c r="F42" s="81"/>
      <c r="G42" s="82"/>
    </row>
    <row r="43" spans="1:7" ht="12" hidden="1" customHeight="1" x14ac:dyDescent="0.25">
      <c r="A43" s="60"/>
      <c r="B43" s="68" t="s">
        <v>23</v>
      </c>
      <c r="C43" s="69"/>
      <c r="D43" s="70"/>
      <c r="E43" s="70"/>
      <c r="F43" s="71"/>
      <c r="G43" s="72"/>
    </row>
    <row r="44" spans="1:7" ht="24" hidden="1" customHeight="1" x14ac:dyDescent="0.25">
      <c r="A44" s="60"/>
      <c r="B44" s="83" t="s">
        <v>13</v>
      </c>
      <c r="C44" s="83" t="s">
        <v>14</v>
      </c>
      <c r="D44" s="83" t="s">
        <v>15</v>
      </c>
      <c r="E44" s="83" t="s">
        <v>16</v>
      </c>
      <c r="F44" s="84" t="s">
        <v>17</v>
      </c>
      <c r="G44" s="83" t="s">
        <v>18</v>
      </c>
    </row>
    <row r="45" spans="1:7" ht="12.75" hidden="1" customHeight="1" x14ac:dyDescent="0.25">
      <c r="A45" s="50"/>
      <c r="B45" s="35" t="s">
        <v>65</v>
      </c>
      <c r="C45" s="3" t="s">
        <v>24</v>
      </c>
      <c r="D45" s="10">
        <v>100</v>
      </c>
      <c r="E45" s="3" t="s">
        <v>59</v>
      </c>
      <c r="F45" s="18">
        <v>20000</v>
      </c>
      <c r="G45" s="18">
        <f>D45*F45</f>
        <v>2000000</v>
      </c>
    </row>
    <row r="46" spans="1:7" ht="12.75" hidden="1" customHeight="1" x14ac:dyDescent="0.25">
      <c r="A46" s="50"/>
      <c r="B46" s="35"/>
      <c r="C46" s="3"/>
      <c r="D46" s="10"/>
      <c r="E46" s="3"/>
      <c r="F46" s="18"/>
      <c r="G46" s="18"/>
    </row>
    <row r="47" spans="1:7" ht="12.75" hidden="1" customHeight="1" x14ac:dyDescent="0.25">
      <c r="A47" s="50"/>
      <c r="B47" s="35"/>
      <c r="C47" s="3"/>
      <c r="D47" s="10"/>
      <c r="E47" s="3"/>
      <c r="F47" s="18"/>
      <c r="G47" s="18"/>
    </row>
    <row r="48" spans="1:7" ht="12.75" hidden="1" customHeight="1" x14ac:dyDescent="0.25">
      <c r="A48" s="50"/>
      <c r="B48" s="35"/>
      <c r="C48" s="3"/>
      <c r="D48" s="10"/>
      <c r="E48" s="3"/>
      <c r="F48" s="18"/>
      <c r="G48" s="18"/>
    </row>
    <row r="49" spans="1:11" ht="12.75" hidden="1" customHeight="1" x14ac:dyDescent="0.25">
      <c r="A49" s="50"/>
      <c r="B49" s="35"/>
      <c r="C49" s="3"/>
      <c r="D49" s="10"/>
      <c r="E49" s="3"/>
      <c r="F49" s="18"/>
      <c r="G49" s="18"/>
    </row>
    <row r="50" spans="1:11" ht="12.75" hidden="1" customHeight="1" x14ac:dyDescent="0.25">
      <c r="A50" s="60"/>
      <c r="B50" s="7" t="s">
        <v>25</v>
      </c>
      <c r="C50" s="8"/>
      <c r="D50" s="8"/>
      <c r="E50" s="8"/>
      <c r="F50" s="8"/>
      <c r="G50" s="20">
        <f>G45+G46+G47+G48+G49</f>
        <v>2000000</v>
      </c>
    </row>
    <row r="51" spans="1:11" ht="12" hidden="1" customHeight="1" x14ac:dyDescent="0.25">
      <c r="A51" s="37"/>
      <c r="B51" s="79"/>
      <c r="C51" s="80"/>
      <c r="D51" s="80"/>
      <c r="E51" s="80"/>
      <c r="F51" s="81"/>
      <c r="G51" s="82"/>
    </row>
    <row r="52" spans="1:11" ht="12" customHeight="1" x14ac:dyDescent="0.25">
      <c r="A52" s="60"/>
      <c r="B52" s="68" t="s">
        <v>26</v>
      </c>
      <c r="C52" s="69"/>
      <c r="D52" s="70"/>
      <c r="E52" s="70"/>
      <c r="F52" s="71"/>
      <c r="G52" s="72"/>
    </row>
    <row r="53" spans="1:11" ht="24" customHeight="1" x14ac:dyDescent="0.25">
      <c r="A53" s="60"/>
      <c r="B53" s="85" t="s">
        <v>27</v>
      </c>
      <c r="C53" s="85" t="s">
        <v>28</v>
      </c>
      <c r="D53" s="85" t="s">
        <v>29</v>
      </c>
      <c r="E53" s="85" t="s">
        <v>16</v>
      </c>
      <c r="F53" s="85" t="s">
        <v>17</v>
      </c>
      <c r="G53" s="86" t="s">
        <v>18</v>
      </c>
      <c r="K53" s="87"/>
    </row>
    <row r="54" spans="1:11" ht="12.75" customHeight="1" x14ac:dyDescent="0.25">
      <c r="A54" s="44"/>
      <c r="B54" s="152" t="s">
        <v>86</v>
      </c>
      <c r="C54" s="15" t="s">
        <v>57</v>
      </c>
      <c r="D54" s="14">
        <v>2</v>
      </c>
      <c r="E54" s="15" t="s">
        <v>85</v>
      </c>
      <c r="F54" s="153">
        <v>21700</v>
      </c>
      <c r="G54" s="14">
        <f>D54*F54</f>
        <v>43400</v>
      </c>
      <c r="K54" s="87"/>
    </row>
    <row r="55" spans="1:11" ht="12.75" customHeight="1" x14ac:dyDescent="0.25">
      <c r="A55" s="44"/>
      <c r="B55" s="16" t="s">
        <v>87</v>
      </c>
      <c r="C55" s="11" t="s">
        <v>57</v>
      </c>
      <c r="D55" s="13">
        <v>1</v>
      </c>
      <c r="E55" s="11" t="s">
        <v>85</v>
      </c>
      <c r="F55" s="14">
        <v>2000</v>
      </c>
      <c r="G55" s="14">
        <f>D55*F55</f>
        <v>2000</v>
      </c>
    </row>
    <row r="56" spans="1:11" ht="12.75" customHeight="1" x14ac:dyDescent="0.25">
      <c r="A56" s="44"/>
      <c r="B56" s="16" t="s">
        <v>88</v>
      </c>
      <c r="C56" s="12" t="s">
        <v>71</v>
      </c>
      <c r="D56" s="12">
        <v>30</v>
      </c>
      <c r="E56" s="12" t="s">
        <v>85</v>
      </c>
      <c r="F56" s="14">
        <v>1257</v>
      </c>
      <c r="G56" s="14">
        <f t="shared" ref="G56:G65" si="1">D56*F56</f>
        <v>37710</v>
      </c>
    </row>
    <row r="57" spans="1:11" ht="12.75" customHeight="1" x14ac:dyDescent="0.25">
      <c r="A57" s="44"/>
      <c r="B57" s="16" t="s">
        <v>89</v>
      </c>
      <c r="C57" s="11" t="s">
        <v>71</v>
      </c>
      <c r="D57" s="13">
        <v>1</v>
      </c>
      <c r="E57" s="11" t="s">
        <v>85</v>
      </c>
      <c r="F57" s="14">
        <v>9200</v>
      </c>
      <c r="G57" s="14">
        <f t="shared" si="1"/>
        <v>9200</v>
      </c>
    </row>
    <row r="58" spans="1:11" ht="12.75" hidden="1" customHeight="1" x14ac:dyDescent="0.25">
      <c r="A58" s="44"/>
      <c r="B58" s="16"/>
      <c r="C58" s="11"/>
      <c r="D58" s="13"/>
      <c r="E58" s="11"/>
      <c r="F58" s="14"/>
      <c r="G58" s="14"/>
    </row>
    <row r="59" spans="1:11" ht="12.75" hidden="1" customHeight="1" x14ac:dyDescent="0.25">
      <c r="A59" s="44"/>
      <c r="B59" s="16"/>
      <c r="C59" s="12"/>
      <c r="D59" s="12"/>
      <c r="E59" s="12"/>
      <c r="F59" s="14"/>
      <c r="G59" s="14"/>
    </row>
    <row r="60" spans="1:11" ht="12.75" hidden="1" customHeight="1" x14ac:dyDescent="0.25">
      <c r="A60" s="44"/>
      <c r="B60" s="23"/>
      <c r="C60" s="11"/>
      <c r="D60" s="13"/>
      <c r="E60" s="11"/>
      <c r="F60" s="14"/>
      <c r="G60" s="14" t="s">
        <v>56</v>
      </c>
    </row>
    <row r="61" spans="1:11" ht="12.75" hidden="1" customHeight="1" x14ac:dyDescent="0.25">
      <c r="A61" s="44"/>
      <c r="B61" s="16"/>
      <c r="C61" s="11"/>
      <c r="D61" s="13"/>
      <c r="E61" s="11"/>
      <c r="F61" s="14"/>
      <c r="G61" s="14">
        <f t="shared" si="1"/>
        <v>0</v>
      </c>
    </row>
    <row r="62" spans="1:11" ht="12.75" hidden="1" customHeight="1" x14ac:dyDescent="0.25">
      <c r="A62" s="44"/>
      <c r="B62" s="16"/>
      <c r="C62" s="12"/>
      <c r="D62" s="12"/>
      <c r="E62" s="12"/>
      <c r="F62" s="14"/>
      <c r="G62" s="14">
        <f t="shared" si="1"/>
        <v>0</v>
      </c>
    </row>
    <row r="63" spans="1:11" ht="12.75" hidden="1" customHeight="1" x14ac:dyDescent="0.25">
      <c r="A63" s="44"/>
      <c r="B63" s="23"/>
      <c r="C63" s="11"/>
      <c r="D63" s="13"/>
      <c r="E63" s="11"/>
      <c r="F63" s="14"/>
      <c r="G63" s="14" t="s">
        <v>56</v>
      </c>
    </row>
    <row r="64" spans="1:11" ht="12.75" hidden="1" customHeight="1" x14ac:dyDescent="0.25">
      <c r="A64" s="44"/>
      <c r="B64" s="16"/>
      <c r="C64" s="11"/>
      <c r="D64" s="13"/>
      <c r="E64" s="11"/>
      <c r="F64" s="14"/>
      <c r="G64" s="14">
        <f t="shared" si="1"/>
        <v>0</v>
      </c>
    </row>
    <row r="65" spans="1:9" ht="12.75" hidden="1" customHeight="1" x14ac:dyDescent="0.25">
      <c r="A65" s="44"/>
      <c r="B65" s="16"/>
      <c r="C65" s="11"/>
      <c r="D65" s="13"/>
      <c r="E65" s="11"/>
      <c r="F65" s="14"/>
      <c r="G65" s="14">
        <f t="shared" si="1"/>
        <v>0</v>
      </c>
    </row>
    <row r="66" spans="1:9" ht="13.5" customHeight="1" x14ac:dyDescent="0.25">
      <c r="A66" s="44"/>
      <c r="B66" s="88" t="s">
        <v>30</v>
      </c>
      <c r="C66" s="89"/>
      <c r="D66" s="89"/>
      <c r="E66" s="89"/>
      <c r="F66" s="90"/>
      <c r="G66" s="91">
        <f>G54+G56+G57+G58+G59+G61+G62+G64+G65</f>
        <v>90310</v>
      </c>
    </row>
    <row r="67" spans="1:9" ht="12" customHeight="1" x14ac:dyDescent="0.25">
      <c r="A67" s="37"/>
      <c r="B67" s="92"/>
      <c r="C67" s="93"/>
      <c r="D67" s="93"/>
      <c r="E67" s="94"/>
      <c r="F67" s="95"/>
      <c r="G67" s="96"/>
    </row>
    <row r="68" spans="1:9" ht="12" customHeight="1" x14ac:dyDescent="0.25">
      <c r="A68" s="60"/>
      <c r="B68" s="68" t="s">
        <v>31</v>
      </c>
      <c r="C68" s="69"/>
      <c r="D68" s="70"/>
      <c r="E68" s="70"/>
      <c r="F68" s="71"/>
      <c r="G68" s="72"/>
    </row>
    <row r="69" spans="1:9" ht="24" customHeight="1" x14ac:dyDescent="0.25">
      <c r="A69" s="60"/>
      <c r="B69" s="97" t="s">
        <v>32</v>
      </c>
      <c r="C69" s="85" t="s">
        <v>28</v>
      </c>
      <c r="D69" s="85" t="s">
        <v>29</v>
      </c>
      <c r="E69" s="97" t="s">
        <v>16</v>
      </c>
      <c r="F69" s="85" t="s">
        <v>17</v>
      </c>
      <c r="G69" s="97" t="s">
        <v>18</v>
      </c>
    </row>
    <row r="70" spans="1:9" ht="16.5" customHeight="1" x14ac:dyDescent="0.25">
      <c r="A70" s="44"/>
      <c r="B70" s="98" t="s">
        <v>92</v>
      </c>
      <c r="C70" s="12" t="s">
        <v>57</v>
      </c>
      <c r="D70" s="12">
        <v>5</v>
      </c>
      <c r="E70" s="11" t="s">
        <v>85</v>
      </c>
      <c r="F70" s="14">
        <v>20000</v>
      </c>
      <c r="G70" s="14">
        <f>D70*F70</f>
        <v>100000</v>
      </c>
    </row>
    <row r="71" spans="1:9" ht="13.5" customHeight="1" x14ac:dyDescent="0.25">
      <c r="A71" s="60"/>
      <c r="B71" s="99" t="s">
        <v>33</v>
      </c>
      <c r="C71" s="100"/>
      <c r="D71" s="100"/>
      <c r="E71" s="101"/>
      <c r="F71" s="102"/>
      <c r="G71" s="103">
        <f>G70</f>
        <v>100000</v>
      </c>
      <c r="I71" s="104"/>
    </row>
    <row r="72" spans="1:9" ht="12" customHeight="1" x14ac:dyDescent="0.25">
      <c r="A72" s="37"/>
      <c r="B72" s="105"/>
      <c r="C72" s="105"/>
      <c r="D72" s="105"/>
      <c r="E72" s="105"/>
      <c r="F72" s="106"/>
      <c r="G72" s="107"/>
    </row>
    <row r="73" spans="1:9" ht="12" customHeight="1" x14ac:dyDescent="0.25">
      <c r="A73" s="44"/>
      <c r="B73" s="108" t="s">
        <v>34</v>
      </c>
      <c r="C73" s="109"/>
      <c r="D73" s="109"/>
      <c r="E73" s="109"/>
      <c r="F73" s="109"/>
      <c r="G73" s="110">
        <f>G36+G41+G50+G66+G71</f>
        <v>2805310</v>
      </c>
    </row>
    <row r="74" spans="1:9" ht="12" customHeight="1" x14ac:dyDescent="0.25">
      <c r="A74" s="44"/>
      <c r="B74" s="111" t="s">
        <v>35</v>
      </c>
      <c r="C74" s="112"/>
      <c r="D74" s="112"/>
      <c r="E74" s="112"/>
      <c r="F74" s="112"/>
      <c r="G74" s="113">
        <f>G73*0.05</f>
        <v>140265.5</v>
      </c>
    </row>
    <row r="75" spans="1:9" ht="12" customHeight="1" x14ac:dyDescent="0.25">
      <c r="A75" s="44"/>
      <c r="B75" s="114" t="s">
        <v>36</v>
      </c>
      <c r="C75" s="115"/>
      <c r="D75" s="115"/>
      <c r="E75" s="115"/>
      <c r="F75" s="115"/>
      <c r="G75" s="116">
        <f>G74+G73</f>
        <v>2945575.5</v>
      </c>
    </row>
    <row r="76" spans="1:9" ht="12" customHeight="1" x14ac:dyDescent="0.25">
      <c r="A76" s="44"/>
      <c r="B76" s="111" t="s">
        <v>37</v>
      </c>
      <c r="C76" s="112"/>
      <c r="D76" s="112"/>
      <c r="E76" s="112"/>
      <c r="F76" s="112"/>
      <c r="G76" s="113">
        <f>G13</f>
        <v>4500000</v>
      </c>
    </row>
    <row r="77" spans="1:9" ht="12" customHeight="1" x14ac:dyDescent="0.25">
      <c r="A77" s="44"/>
      <c r="B77" s="117" t="s">
        <v>38</v>
      </c>
      <c r="C77" s="118"/>
      <c r="D77" s="118"/>
      <c r="E77" s="118"/>
      <c r="F77" s="118"/>
      <c r="G77" s="110">
        <f>G76-G75</f>
        <v>1554424.5</v>
      </c>
    </row>
    <row r="78" spans="1:9" ht="12" customHeight="1" x14ac:dyDescent="0.25">
      <c r="A78" s="44"/>
      <c r="B78" s="119" t="s">
        <v>72</v>
      </c>
      <c r="C78" s="120"/>
      <c r="D78" s="120"/>
      <c r="E78" s="120"/>
      <c r="F78" s="120"/>
      <c r="G78" s="121"/>
    </row>
    <row r="79" spans="1:9" ht="12.75" customHeight="1" thickBot="1" x14ac:dyDescent="0.3">
      <c r="A79" s="44"/>
      <c r="B79" s="122"/>
      <c r="C79" s="120"/>
      <c r="D79" s="120"/>
      <c r="E79" s="120"/>
      <c r="F79" s="120"/>
      <c r="G79" s="121"/>
    </row>
    <row r="80" spans="1:9" ht="12" customHeight="1" x14ac:dyDescent="0.25">
      <c r="A80" s="44"/>
      <c r="B80" s="123" t="s">
        <v>73</v>
      </c>
      <c r="C80" s="124"/>
      <c r="D80" s="124"/>
      <c r="E80" s="124"/>
      <c r="F80" s="125"/>
      <c r="G80" s="121"/>
    </row>
    <row r="81" spans="1:7" ht="12" customHeight="1" x14ac:dyDescent="0.25">
      <c r="A81" s="44"/>
      <c r="B81" s="126" t="s">
        <v>39</v>
      </c>
      <c r="C81" s="127"/>
      <c r="D81" s="127"/>
      <c r="E81" s="127"/>
      <c r="F81" s="128"/>
      <c r="G81" s="121"/>
    </row>
    <row r="82" spans="1:7" ht="12" customHeight="1" x14ac:dyDescent="0.25">
      <c r="A82" s="44"/>
      <c r="B82" s="126" t="s">
        <v>40</v>
      </c>
      <c r="C82" s="127"/>
      <c r="D82" s="127"/>
      <c r="E82" s="127"/>
      <c r="F82" s="128"/>
      <c r="G82" s="121"/>
    </row>
    <row r="83" spans="1:7" ht="12" customHeight="1" x14ac:dyDescent="0.25">
      <c r="A83" s="44"/>
      <c r="B83" s="126" t="s">
        <v>41</v>
      </c>
      <c r="C83" s="127"/>
      <c r="D83" s="127"/>
      <c r="E83" s="127"/>
      <c r="F83" s="128"/>
      <c r="G83" s="121"/>
    </row>
    <row r="84" spans="1:7" ht="12" customHeight="1" x14ac:dyDescent="0.25">
      <c r="A84" s="44"/>
      <c r="B84" s="126" t="s">
        <v>42</v>
      </c>
      <c r="C84" s="127"/>
      <c r="D84" s="127"/>
      <c r="E84" s="127"/>
      <c r="F84" s="128"/>
      <c r="G84" s="121"/>
    </row>
    <row r="85" spans="1:7" ht="12" customHeight="1" x14ac:dyDescent="0.25">
      <c r="A85" s="44"/>
      <c r="B85" s="126" t="s">
        <v>43</v>
      </c>
      <c r="C85" s="127"/>
      <c r="D85" s="127"/>
      <c r="E85" s="127"/>
      <c r="F85" s="128"/>
      <c r="G85" s="121"/>
    </row>
    <row r="86" spans="1:7" ht="12.75" customHeight="1" thickBot="1" x14ac:dyDescent="0.3">
      <c r="A86" s="44"/>
      <c r="B86" s="129" t="s">
        <v>44</v>
      </c>
      <c r="C86" s="130"/>
      <c r="D86" s="130"/>
      <c r="E86" s="130"/>
      <c r="F86" s="131"/>
      <c r="G86" s="121"/>
    </row>
    <row r="87" spans="1:7" ht="12.75" customHeight="1" x14ac:dyDescent="0.25">
      <c r="A87" s="44"/>
      <c r="B87" s="122"/>
      <c r="C87" s="127"/>
      <c r="D87" s="127"/>
      <c r="E87" s="127"/>
      <c r="F87" s="127"/>
      <c r="G87" s="121"/>
    </row>
    <row r="88" spans="1:7" ht="15" customHeight="1" thickBot="1" x14ac:dyDescent="0.3">
      <c r="A88" s="44"/>
      <c r="B88" s="159" t="s">
        <v>45</v>
      </c>
      <c r="C88" s="160"/>
      <c r="D88" s="132"/>
      <c r="E88" s="133"/>
      <c r="F88" s="133"/>
      <c r="G88" s="121"/>
    </row>
    <row r="89" spans="1:7" ht="12" customHeight="1" x14ac:dyDescent="0.25">
      <c r="A89" s="44"/>
      <c r="B89" s="134" t="s">
        <v>32</v>
      </c>
      <c r="C89" s="135" t="s">
        <v>46</v>
      </c>
      <c r="D89" s="136" t="s">
        <v>47</v>
      </c>
      <c r="E89" s="133"/>
      <c r="F89" s="133"/>
      <c r="G89" s="121"/>
    </row>
    <row r="90" spans="1:7" ht="12" customHeight="1" x14ac:dyDescent="0.25">
      <c r="A90" s="44"/>
      <c r="B90" s="137" t="s">
        <v>48</v>
      </c>
      <c r="C90" s="138">
        <f>G36</f>
        <v>490000</v>
      </c>
      <c r="D90" s="139">
        <f>(C90/C96)</f>
        <v>0.16635119351040228</v>
      </c>
      <c r="E90" s="133"/>
      <c r="F90" s="133"/>
      <c r="G90" s="121"/>
    </row>
    <row r="91" spans="1:7" ht="12" customHeight="1" x14ac:dyDescent="0.25">
      <c r="A91" s="44"/>
      <c r="B91" s="137" t="s">
        <v>49</v>
      </c>
      <c r="C91" s="138">
        <f>G41</f>
        <v>125000</v>
      </c>
      <c r="D91" s="139">
        <v>0</v>
      </c>
      <c r="E91" s="133"/>
      <c r="F91" s="133"/>
      <c r="G91" s="121"/>
    </row>
    <row r="92" spans="1:7" ht="12" customHeight="1" x14ac:dyDescent="0.25">
      <c r="A92" s="44"/>
      <c r="B92" s="137" t="s">
        <v>50</v>
      </c>
      <c r="C92" s="138">
        <f>G50</f>
        <v>2000000</v>
      </c>
      <c r="D92" s="139">
        <f>(C92/C96)</f>
        <v>0.67898446330776452</v>
      </c>
      <c r="E92" s="133"/>
      <c r="F92" s="133"/>
      <c r="G92" s="121"/>
    </row>
    <row r="93" spans="1:7" ht="12" customHeight="1" x14ac:dyDescent="0.25">
      <c r="A93" s="44"/>
      <c r="B93" s="137" t="s">
        <v>27</v>
      </c>
      <c r="C93" s="138">
        <f>G66</f>
        <v>90310</v>
      </c>
      <c r="D93" s="139">
        <f>(C93/C96)</f>
        <v>3.0659543440662105E-2</v>
      </c>
      <c r="E93" s="133"/>
      <c r="F93" s="133"/>
      <c r="G93" s="121"/>
    </row>
    <row r="94" spans="1:7" ht="12" customHeight="1" x14ac:dyDescent="0.25">
      <c r="A94" s="44"/>
      <c r="B94" s="137" t="s">
        <v>51</v>
      </c>
      <c r="C94" s="140">
        <f>G71</f>
        <v>100000</v>
      </c>
      <c r="D94" s="139">
        <f>(C94/C96)</f>
        <v>3.3949223165388225E-2</v>
      </c>
      <c r="E94" s="141"/>
      <c r="F94" s="141"/>
      <c r="G94" s="121"/>
    </row>
    <row r="95" spans="1:7" ht="12" customHeight="1" x14ac:dyDescent="0.25">
      <c r="A95" s="44"/>
      <c r="B95" s="137" t="s">
        <v>52</v>
      </c>
      <c r="C95" s="140">
        <f>G74</f>
        <v>140265.5</v>
      </c>
      <c r="D95" s="139">
        <f>(C95/C96)</f>
        <v>4.7619047619047616E-2</v>
      </c>
      <c r="E95" s="141"/>
      <c r="F95" s="141"/>
      <c r="G95" s="121"/>
    </row>
    <row r="96" spans="1:7" ht="12.75" customHeight="1" thickBot="1" x14ac:dyDescent="0.3">
      <c r="A96" s="44"/>
      <c r="B96" s="142" t="s">
        <v>53</v>
      </c>
      <c r="C96" s="143">
        <f>SUM(C90:C95)</f>
        <v>2945575.5</v>
      </c>
      <c r="D96" s="144">
        <f>SUM(D90:D95)</f>
        <v>0.95756347104326478</v>
      </c>
      <c r="E96" s="141"/>
      <c r="F96" s="141"/>
      <c r="G96" s="121"/>
    </row>
    <row r="97" spans="1:7" ht="12" customHeight="1" x14ac:dyDescent="0.25">
      <c r="A97" s="44"/>
      <c r="B97" s="122"/>
      <c r="C97" s="120"/>
      <c r="D97" s="120"/>
      <c r="E97" s="120"/>
      <c r="F97" s="120"/>
      <c r="G97" s="121"/>
    </row>
    <row r="98" spans="1:7" ht="12.75" customHeight="1" thickBot="1" x14ac:dyDescent="0.3">
      <c r="A98" s="44"/>
      <c r="B98" s="36"/>
      <c r="C98" s="120"/>
      <c r="D98" s="120"/>
      <c r="E98" s="120"/>
      <c r="F98" s="120"/>
      <c r="G98" s="121"/>
    </row>
    <row r="99" spans="1:7" ht="12" customHeight="1" thickBot="1" x14ac:dyDescent="0.3">
      <c r="A99" s="44"/>
      <c r="B99" s="156" t="s">
        <v>58</v>
      </c>
      <c r="C99" s="157"/>
      <c r="D99" s="157"/>
      <c r="E99" s="158"/>
      <c r="F99" s="141"/>
      <c r="G99" s="121"/>
    </row>
    <row r="100" spans="1:7" ht="12" customHeight="1" x14ac:dyDescent="0.25">
      <c r="A100" s="44"/>
      <c r="B100" s="145" t="s">
        <v>90</v>
      </c>
      <c r="C100" s="146">
        <v>80</v>
      </c>
      <c r="D100" s="146">
        <f>G9</f>
        <v>100</v>
      </c>
      <c r="E100" s="146">
        <v>120</v>
      </c>
      <c r="F100" s="147"/>
      <c r="G100" s="148"/>
    </row>
    <row r="101" spans="1:7" ht="12.75" customHeight="1" thickBot="1" x14ac:dyDescent="0.3">
      <c r="A101" s="44"/>
      <c r="B101" s="142" t="s">
        <v>91</v>
      </c>
      <c r="C101" s="143">
        <f>(G75/C100)</f>
        <v>36819.693749999999</v>
      </c>
      <c r="D101" s="143">
        <f>(G75/D100)</f>
        <v>29455.755000000001</v>
      </c>
      <c r="E101" s="149">
        <f>(G75/E100)</f>
        <v>24546.462500000001</v>
      </c>
      <c r="F101" s="147"/>
      <c r="G101" s="148"/>
    </row>
    <row r="102" spans="1:7" ht="15.6" customHeight="1" x14ac:dyDescent="0.25">
      <c r="A102" s="44"/>
      <c r="B102" s="119" t="s">
        <v>54</v>
      </c>
      <c r="C102" s="127"/>
      <c r="D102" s="127"/>
      <c r="E102" s="127"/>
      <c r="F102" s="127"/>
      <c r="G102" s="150"/>
    </row>
    <row r="104" spans="1:7" ht="11.25" customHeight="1" x14ac:dyDescent="0.25">
      <c r="C104" s="40"/>
      <c r="D104" s="40"/>
    </row>
  </sheetData>
  <mergeCells count="6">
    <mergeCell ref="B18:G18"/>
    <mergeCell ref="B99:E99"/>
    <mergeCell ref="B88:C88"/>
    <mergeCell ref="E11:F11"/>
    <mergeCell ref="E9:F10"/>
    <mergeCell ref="E12:F12"/>
  </mergeCells>
  <pageMargins left="0.748031" right="0.748031" top="0.98425200000000002" bottom="0.98425200000000002" header="0" footer="0"/>
  <pageSetup scale="4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Leña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2023-02-10T19:03:25Z</cp:lastPrinted>
  <dcterms:created xsi:type="dcterms:W3CDTF">2020-11-27T12:49:26Z</dcterms:created>
  <dcterms:modified xsi:type="dcterms:W3CDTF">2023-04-27T20:30:19Z</dcterms:modified>
</cp:coreProperties>
</file>