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PUERTO IBAÑEZ\"/>
    </mc:Choice>
  </mc:AlternateContent>
  <bookViews>
    <workbookView xWindow="0" yWindow="0" windowWidth="20490" windowHeight="7755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5" i="1" s="1"/>
  <c r="G38" i="1"/>
  <c r="G37" i="1"/>
  <c r="G36" i="1"/>
  <c r="G26" i="1"/>
  <c r="G12" i="1"/>
  <c r="G39" i="1" l="1"/>
  <c r="C67" i="1" s="1"/>
  <c r="G27" i="1"/>
  <c r="C65" i="1" s="1"/>
  <c r="C68" i="1"/>
  <c r="G21" i="1"/>
  <c r="G50" i="1"/>
  <c r="G22" i="1" l="1"/>
  <c r="C64" i="1" s="1"/>
  <c r="G32" i="1"/>
  <c r="C66" i="1" s="1"/>
  <c r="G47" i="1" l="1"/>
  <c r="G48" i="1" s="1"/>
  <c r="G49" i="1" l="1"/>
  <c r="C69" i="1"/>
  <c r="C70" i="1" s="1"/>
  <c r="E75" i="1" l="1"/>
  <c r="G51" i="1"/>
  <c r="C75" i="1"/>
  <c r="D75" i="1"/>
  <c r="D67" i="1"/>
  <c r="D66" i="1"/>
  <c r="D68" i="1"/>
  <c r="D69" i="1"/>
  <c r="D64" i="1"/>
  <c r="D70" i="1" l="1"/>
</calcChain>
</file>

<file path=xl/sharedStrings.xml><?xml version="1.0" encoding="utf-8"?>
<sst xmlns="http://schemas.openxmlformats.org/spreadsheetml/2006/main" count="114" uniqueCount="82">
  <si>
    <t>RUBRO O CULTIVO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</si>
  <si>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</si>
  <si>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</si>
  <si>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</si>
  <si>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</si>
  <si>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</si>
  <si>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</si>
  <si>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</si>
  <si>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</si>
  <si>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</si>
  <si>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</si>
  <si>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</si>
  <si>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</si>
  <si>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</si>
  <si>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</si>
  <si>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</si>
  <si>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</si>
  <si>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</si>
  <si>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</si>
  <si>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</si>
  <si>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</si>
  <si>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</si>
  <si>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</si>
  <si>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</si>
  <si>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</si>
  <si>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</si>
  <si>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</si>
  <si>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</si>
  <si>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</si>
  <si>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</si>
  <si>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</si>
  <si>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</si>
  <si>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</si>
  <si>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</si>
  <si>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</si>
  <si>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</si>
  <si>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</si>
  <si>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</si>
  <si>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</si>
  <si>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</si>
  <si>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</si>
  <si>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</si>
  <si>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</si>
  <si>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</si>
  <si>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</si>
  <si>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</si>
  <si>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</si>
  <si>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</si>
  <si>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</si>
  <si>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</si>
  <si>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</si>
  <si>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</si>
  <si>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</si>
  <si>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</si>
  <si>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</si>
  <si>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</si>
  <si>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</si>
  <si>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</si>
  <si>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</si>
  <si>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De Aysén</t>
  </si>
  <si>
    <t>Mercado local</t>
  </si>
  <si>
    <t>COSTOS DIRECTOS DE PRODUCCIÓN POR 100 m2 (INCLUYE IVA)</t>
  </si>
  <si>
    <t>LEÑA</t>
  </si>
  <si>
    <t>ESPECIE</t>
  </si>
  <si>
    <t>Nativa</t>
  </si>
  <si>
    <t>RENDIMIENTO (m3.)</t>
  </si>
  <si>
    <t>Todo el Año</t>
  </si>
  <si>
    <t>Ene-Dic</t>
  </si>
  <si>
    <t>no hay</t>
  </si>
  <si>
    <t>Corta y acopio de leña en monte</t>
  </si>
  <si>
    <t>Mts</t>
  </si>
  <si>
    <t>enero-diciembre</t>
  </si>
  <si>
    <t>Bencina</t>
  </si>
  <si>
    <t>Lts</t>
  </si>
  <si>
    <t>Aceite</t>
  </si>
  <si>
    <t>Alimentacion</t>
  </si>
  <si>
    <t>JH-JA</t>
  </si>
  <si>
    <t>Traslados del predio a lugar de venta</t>
  </si>
  <si>
    <t>IBAÑEZ</t>
  </si>
  <si>
    <t>RIO IBAÑEZ/PUERTO IBAÑEZ</t>
  </si>
  <si>
    <t>Traslado con camión</t>
  </si>
  <si>
    <t>Alimentacion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</si>
</sst>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$-340A]#,##0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166" fontId="4" fillId="2" borderId="6" xfId="0" applyNumberFormat="1" applyFont="1" applyFill="1" applyBorder="1" applyAlignment="1"/>
    <xf numFmtId="166" fontId="4" fillId="2" borderId="6" xfId="0" applyNumberFormat="1" applyFont="1" applyFill="1" applyBorder="1" applyAlignment="1">
      <alignment horizontal="right" wrapText="1"/>
    </xf>
    <xf numFmtId="166" fontId="7" fillId="3" borderId="6" xfId="0" applyNumberFormat="1" applyFont="1" applyFill="1" applyBorder="1" applyAlignment="1">
      <alignment vertical="center"/>
    </xf>
    <xf numFmtId="166" fontId="2" fillId="2" borderId="15" xfId="0" applyNumberFormat="1" applyFont="1" applyFill="1" applyBorder="1" applyAlignment="1">
      <alignment vertical="center"/>
    </xf>
    <xf numFmtId="166" fontId="3" fillId="3" borderId="15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166" fontId="8" fillId="3" borderId="15" xfId="0" applyNumberFormat="1" applyFont="1" applyFill="1" applyBorder="1" applyAlignment="1">
      <alignment vertical="center"/>
    </xf>
    <xf numFmtId="166" fontId="8" fillId="3" borderId="19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166" fontId="1" fillId="3" borderId="15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166" fontId="1" fillId="5" borderId="15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166" fontId="9" fillId="5" borderId="32" xfId="0" applyNumberFormat="1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6"/>
  <sheetViews>
    <sheetView showGridLines="0" tabSelected="1" zoomScale="150" zoomScaleNormal="150" workbookViewId="0">
      <selection activeCell="G67" sqref="G6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62</v>
      </c>
      <c r="D9" s="8"/>
      <c r="E9" s="136" t="s">
        <v>65</v>
      </c>
      <c r="F9" s="137"/>
      <c r="G9" s="9">
        <v>100</v>
      </c>
    </row>
    <row r="10" spans="1:7" ht="38.25" customHeight="1" x14ac:dyDescent="0.25">
      <c r="A10" s="5"/>
      <c r="B10" s="10" t="s">
        <v>63</v>
      </c>
      <c r="C10" s="11" t="s">
        <v>64</v>
      </c>
      <c r="D10" s="12"/>
      <c r="E10" s="134" t="s">
        <v>1</v>
      </c>
      <c r="F10" s="135"/>
      <c r="G10" s="14" t="s">
        <v>66</v>
      </c>
    </row>
    <row r="11" spans="1:7" ht="18" customHeight="1" x14ac:dyDescent="0.25">
      <c r="A11" s="5"/>
      <c r="B11" s="10" t="s">
        <v>2</v>
      </c>
      <c r="C11" s="14" t="s">
        <v>3</v>
      </c>
      <c r="D11" s="12"/>
      <c r="E11" s="134" t="s">
        <v>4</v>
      </c>
      <c r="F11" s="135"/>
      <c r="G11" s="116">
        <v>40000</v>
      </c>
    </row>
    <row r="12" spans="1:7" ht="11.25" customHeight="1" x14ac:dyDescent="0.25">
      <c r="A12" s="5"/>
      <c r="B12" s="10" t="s">
        <v>5</v>
      </c>
      <c r="C12" s="15" t="s">
        <v>59</v>
      </c>
      <c r="D12" s="12"/>
      <c r="E12" s="16" t="s">
        <v>6</v>
      </c>
      <c r="F12" s="17"/>
      <c r="G12" s="117">
        <f>(G9*G11)</f>
        <v>4000000</v>
      </c>
    </row>
    <row r="13" spans="1:7" ht="11.25" customHeight="1" x14ac:dyDescent="0.25">
      <c r="A13" s="5"/>
      <c r="B13" s="10" t="s">
        <v>7</v>
      </c>
      <c r="C13" s="14" t="s">
        <v>78</v>
      </c>
      <c r="D13" s="12"/>
      <c r="E13" s="134" t="s">
        <v>8</v>
      </c>
      <c r="F13" s="135"/>
      <c r="G13" s="14" t="s">
        <v>60</v>
      </c>
    </row>
    <row r="14" spans="1:7" ht="13.5" customHeight="1" x14ac:dyDescent="0.25">
      <c r="A14" s="5"/>
      <c r="B14" s="10" t="s">
        <v>9</v>
      </c>
      <c r="C14" s="14" t="s">
        <v>79</v>
      </c>
      <c r="D14" s="12"/>
      <c r="E14" s="134" t="s">
        <v>10</v>
      </c>
      <c r="F14" s="135"/>
      <c r="G14" s="14" t="s">
        <v>67</v>
      </c>
    </row>
    <row r="15" spans="1:7" ht="25.5" customHeight="1" x14ac:dyDescent="0.25">
      <c r="A15" s="5"/>
      <c r="B15" s="10" t="s">
        <v>11</v>
      </c>
      <c r="C15" s="19">
        <v>45007</v>
      </c>
      <c r="D15" s="12"/>
      <c r="E15" s="138" t="s">
        <v>12</v>
      </c>
      <c r="F15" s="139"/>
      <c r="G15" s="15" t="s">
        <v>68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40" t="s">
        <v>61</v>
      </c>
      <c r="C17" s="141"/>
      <c r="D17" s="141"/>
      <c r="E17" s="141"/>
      <c r="F17" s="141"/>
      <c r="G17" s="141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13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7" ht="12.75" customHeight="1" x14ac:dyDescent="0.25">
      <c r="A21" s="25"/>
      <c r="B21" s="13" t="s">
        <v>69</v>
      </c>
      <c r="C21" s="33" t="s">
        <v>70</v>
      </c>
      <c r="D21" s="34">
        <v>100</v>
      </c>
      <c r="E21" s="13" t="s">
        <v>71</v>
      </c>
      <c r="F21" s="117">
        <v>6000</v>
      </c>
      <c r="G21" s="117">
        <f>(D21*F21)</f>
        <v>600000</v>
      </c>
    </row>
    <row r="22" spans="1:7" ht="12.75" customHeight="1" x14ac:dyDescent="0.25">
      <c r="A22" s="25"/>
      <c r="B22" s="35" t="s">
        <v>20</v>
      </c>
      <c r="C22" s="36"/>
      <c r="D22" s="36"/>
      <c r="E22" s="36"/>
      <c r="F22" s="118"/>
      <c r="G22" s="118">
        <f>SUM(G21:G21)</f>
        <v>600000</v>
      </c>
    </row>
    <row r="23" spans="1:7" ht="12" customHeight="1" x14ac:dyDescent="0.25">
      <c r="A23" s="2"/>
      <c r="B23" s="26"/>
      <c r="C23" s="28"/>
      <c r="D23" s="28"/>
      <c r="E23" s="28"/>
      <c r="F23" s="37"/>
      <c r="G23" s="37"/>
    </row>
    <row r="24" spans="1:7" ht="12" customHeight="1" x14ac:dyDescent="0.25">
      <c r="A24" s="5"/>
      <c r="B24" s="38" t="s">
        <v>21</v>
      </c>
      <c r="C24" s="39"/>
      <c r="D24" s="40"/>
      <c r="E24" s="40"/>
      <c r="F24" s="41"/>
      <c r="G24" s="41"/>
    </row>
    <row r="25" spans="1:7" ht="24" customHeight="1" x14ac:dyDescent="0.25">
      <c r="A25" s="5"/>
      <c r="B25" s="42" t="s">
        <v>14</v>
      </c>
      <c r="C25" s="43" t="s">
        <v>15</v>
      </c>
      <c r="D25" s="43" t="s">
        <v>16</v>
      </c>
      <c r="E25" s="42" t="s">
        <v>17</v>
      </c>
      <c r="F25" s="43" t="s">
        <v>18</v>
      </c>
      <c r="G25" s="42" t="s">
        <v>19</v>
      </c>
    </row>
    <row r="26" spans="1:7" ht="12" customHeight="1" x14ac:dyDescent="0.25">
      <c r="A26" s="5"/>
      <c r="B26" s="44" t="s">
        <v>80</v>
      </c>
      <c r="C26" s="45" t="s">
        <v>76</v>
      </c>
      <c r="D26" s="45">
        <v>16.600000000000001</v>
      </c>
      <c r="E26" s="45" t="s">
        <v>71</v>
      </c>
      <c r="F26" s="119">
        <v>25000</v>
      </c>
      <c r="G26" s="119">
        <f>+F26*D26</f>
        <v>415000.00000000006</v>
      </c>
    </row>
    <row r="27" spans="1:7" ht="12" customHeight="1" x14ac:dyDescent="0.25">
      <c r="A27" s="5"/>
      <c r="B27" s="46" t="s">
        <v>22</v>
      </c>
      <c r="C27" s="47"/>
      <c r="D27" s="47"/>
      <c r="E27" s="47"/>
      <c r="F27" s="120"/>
      <c r="G27" s="120">
        <f>SUM(G26)</f>
        <v>415000.00000000006</v>
      </c>
    </row>
    <row r="28" spans="1:7" ht="12" customHeight="1" x14ac:dyDescent="0.25">
      <c r="A28" s="2"/>
      <c r="B28" s="48"/>
      <c r="C28" s="49"/>
      <c r="D28" s="49"/>
      <c r="E28" s="49"/>
      <c r="F28" s="50"/>
      <c r="G28" s="50"/>
    </row>
    <row r="29" spans="1:7" ht="12" customHeight="1" x14ac:dyDescent="0.25">
      <c r="A29" s="5"/>
      <c r="B29" s="38" t="s">
        <v>23</v>
      </c>
      <c r="C29" s="39"/>
      <c r="D29" s="40"/>
      <c r="E29" s="40"/>
      <c r="F29" s="41"/>
      <c r="G29" s="41"/>
    </row>
    <row r="30" spans="1:7" ht="24" customHeight="1" x14ac:dyDescent="0.25">
      <c r="A30" s="5"/>
      <c r="B30" s="51" t="s">
        <v>14</v>
      </c>
      <c r="C30" s="51" t="s">
        <v>15</v>
      </c>
      <c r="D30" s="51" t="s">
        <v>16</v>
      </c>
      <c r="E30" s="51" t="s">
        <v>17</v>
      </c>
      <c r="F30" s="52" t="s">
        <v>18</v>
      </c>
      <c r="G30" s="51" t="s">
        <v>19</v>
      </c>
    </row>
    <row r="31" spans="1:7" ht="12.75" customHeight="1" x14ac:dyDescent="0.25">
      <c r="A31" s="25"/>
      <c r="B31" s="13"/>
      <c r="C31" s="33"/>
      <c r="D31" s="34"/>
      <c r="E31" s="15"/>
      <c r="F31" s="18"/>
      <c r="G31" s="18"/>
    </row>
    <row r="32" spans="1:7" ht="12.75" customHeight="1" x14ac:dyDescent="0.25">
      <c r="A32" s="5"/>
      <c r="B32" s="53" t="s">
        <v>24</v>
      </c>
      <c r="C32" s="54"/>
      <c r="D32" s="54"/>
      <c r="E32" s="54"/>
      <c r="F32" s="121"/>
      <c r="G32" s="121">
        <f>SUM(G31:G31)</f>
        <v>0</v>
      </c>
    </row>
    <row r="33" spans="1:11" ht="12" customHeight="1" x14ac:dyDescent="0.25">
      <c r="A33" s="2"/>
      <c r="B33" s="48"/>
      <c r="C33" s="49"/>
      <c r="D33" s="49"/>
      <c r="E33" s="49"/>
      <c r="F33" s="50"/>
      <c r="G33" s="50"/>
    </row>
    <row r="34" spans="1:11" ht="12" customHeight="1" x14ac:dyDescent="0.25">
      <c r="A34" s="5"/>
      <c r="B34" s="38" t="s">
        <v>25</v>
      </c>
      <c r="C34" s="39"/>
      <c r="D34" s="40"/>
      <c r="E34" s="40"/>
      <c r="F34" s="41"/>
      <c r="G34" s="41"/>
    </row>
    <row r="35" spans="1:11" ht="24" customHeight="1" x14ac:dyDescent="0.25">
      <c r="A35" s="5"/>
      <c r="B35" s="52" t="s">
        <v>26</v>
      </c>
      <c r="C35" s="52" t="s">
        <v>27</v>
      </c>
      <c r="D35" s="52" t="s">
        <v>28</v>
      </c>
      <c r="E35" s="52" t="s">
        <v>17</v>
      </c>
      <c r="F35" s="52" t="s">
        <v>18</v>
      </c>
      <c r="G35" s="52" t="s">
        <v>19</v>
      </c>
      <c r="K35" s="114"/>
    </row>
    <row r="36" spans="1:11" ht="12.75" customHeight="1" x14ac:dyDescent="0.25">
      <c r="A36" s="25"/>
      <c r="B36" s="115" t="s">
        <v>72</v>
      </c>
      <c r="C36" s="33" t="s">
        <v>73</v>
      </c>
      <c r="D36" s="34">
        <v>50</v>
      </c>
      <c r="E36" s="115" t="s">
        <v>71</v>
      </c>
      <c r="F36" s="117">
        <v>1317</v>
      </c>
      <c r="G36" s="117">
        <f t="shared" ref="G36:G38" si="0">(D36*F36)</f>
        <v>65850</v>
      </c>
      <c r="K36" s="114"/>
    </row>
    <row r="37" spans="1:11" ht="12.75" customHeight="1" x14ac:dyDescent="0.25">
      <c r="A37" s="74"/>
      <c r="B37" s="115" t="s">
        <v>74</v>
      </c>
      <c r="C37" s="33" t="s">
        <v>73</v>
      </c>
      <c r="D37" s="34">
        <v>25</v>
      </c>
      <c r="E37" s="115" t="s">
        <v>71</v>
      </c>
      <c r="F37" s="117">
        <v>2100</v>
      </c>
      <c r="G37" s="117">
        <f t="shared" si="0"/>
        <v>52500</v>
      </c>
      <c r="K37" s="114"/>
    </row>
    <row r="38" spans="1:11" ht="12.75" customHeight="1" x14ac:dyDescent="0.25">
      <c r="A38" s="74"/>
      <c r="B38" s="115" t="s">
        <v>81</v>
      </c>
      <c r="C38" s="33" t="s">
        <v>15</v>
      </c>
      <c r="D38" s="34">
        <v>12</v>
      </c>
      <c r="E38" s="115" t="s">
        <v>71</v>
      </c>
      <c r="F38" s="117">
        <v>30000</v>
      </c>
      <c r="G38" s="117">
        <f t="shared" si="0"/>
        <v>360000</v>
      </c>
      <c r="K38" s="114"/>
    </row>
    <row r="39" spans="1:11" ht="13.5" customHeight="1" x14ac:dyDescent="0.25">
      <c r="A39" s="5"/>
      <c r="B39" s="57" t="s">
        <v>29</v>
      </c>
      <c r="C39" s="58"/>
      <c r="D39" s="58"/>
      <c r="E39" s="58"/>
      <c r="F39" s="122"/>
      <c r="G39" s="122">
        <f>SUM(G36:G38)</f>
        <v>478350</v>
      </c>
    </row>
    <row r="40" spans="1:11" ht="12" customHeight="1" x14ac:dyDescent="0.25">
      <c r="A40" s="2"/>
      <c r="B40" s="48"/>
      <c r="C40" s="49"/>
      <c r="D40" s="49"/>
      <c r="E40" s="59"/>
      <c r="F40" s="50"/>
      <c r="G40" s="50"/>
    </row>
    <row r="41" spans="1:11" ht="12" customHeight="1" x14ac:dyDescent="0.25">
      <c r="A41" s="5"/>
      <c r="B41" s="38" t="s">
        <v>30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1" t="s">
        <v>31</v>
      </c>
      <c r="C42" s="52" t="s">
        <v>27</v>
      </c>
      <c r="D42" s="52" t="s">
        <v>28</v>
      </c>
      <c r="E42" s="51" t="s">
        <v>17</v>
      </c>
      <c r="F42" s="52" t="s">
        <v>18</v>
      </c>
      <c r="G42" s="51" t="s">
        <v>19</v>
      </c>
    </row>
    <row r="43" spans="1:11" ht="15" x14ac:dyDescent="0.25">
      <c r="A43" s="74"/>
      <c r="B43" s="115" t="s">
        <v>77</v>
      </c>
      <c r="C43" s="55" t="s">
        <v>27</v>
      </c>
      <c r="D43" s="56">
        <v>10</v>
      </c>
      <c r="E43" s="33" t="s">
        <v>71</v>
      </c>
      <c r="F43" s="116">
        <v>79999</v>
      </c>
      <c r="G43" s="116">
        <f>(D43*F43)</f>
        <v>799990</v>
      </c>
    </row>
    <row r="44" spans="1:11" ht="12.75" customHeight="1" x14ac:dyDescent="0.25">
      <c r="A44" s="25"/>
      <c r="B44" s="115" t="s">
        <v>75</v>
      </c>
      <c r="C44" s="33" t="s">
        <v>15</v>
      </c>
      <c r="D44" s="34">
        <v>12</v>
      </c>
      <c r="E44" s="115" t="s">
        <v>71</v>
      </c>
      <c r="F44" s="117">
        <v>20000</v>
      </c>
      <c r="G44" s="117">
        <f t="shared" ref="G44" si="1">(D44*F44)</f>
        <v>240000</v>
      </c>
    </row>
    <row r="45" spans="1:11" ht="13.5" customHeight="1" x14ac:dyDescent="0.25">
      <c r="A45" s="5"/>
      <c r="B45" s="60" t="s">
        <v>32</v>
      </c>
      <c r="C45" s="61"/>
      <c r="D45" s="61"/>
      <c r="E45" s="61"/>
      <c r="F45" s="123"/>
      <c r="G45" s="123">
        <f>SUM(G43:G44)</f>
        <v>1039990</v>
      </c>
    </row>
    <row r="46" spans="1:11" ht="12" customHeight="1" x14ac:dyDescent="0.25">
      <c r="A46" s="2"/>
      <c r="B46" s="77"/>
      <c r="C46" s="77"/>
      <c r="D46" s="77"/>
      <c r="E46" s="77"/>
      <c r="F46" s="78"/>
      <c r="G46" s="78"/>
    </row>
    <row r="47" spans="1:11" ht="12" customHeight="1" x14ac:dyDescent="0.25">
      <c r="A47" s="74"/>
      <c r="B47" s="79" t="s">
        <v>33</v>
      </c>
      <c r="C47" s="80"/>
      <c r="D47" s="80"/>
      <c r="E47" s="80"/>
      <c r="F47" s="124"/>
      <c r="G47" s="125">
        <f>G22+G27+G32+G39+G45</f>
        <v>2533340</v>
      </c>
    </row>
    <row r="48" spans="1:11" ht="12" customHeight="1" x14ac:dyDescent="0.25">
      <c r="A48" s="74"/>
      <c r="B48" s="81" t="s">
        <v>34</v>
      </c>
      <c r="C48" s="63"/>
      <c r="D48" s="63"/>
      <c r="E48" s="63"/>
      <c r="F48" s="126"/>
      <c r="G48" s="127">
        <f>G47*0.05</f>
        <v>126667</v>
      </c>
    </row>
    <row r="49" spans="1:7" ht="12" customHeight="1" x14ac:dyDescent="0.25">
      <c r="A49" s="74"/>
      <c r="B49" s="82" t="s">
        <v>35</v>
      </c>
      <c r="C49" s="62"/>
      <c r="D49" s="62"/>
      <c r="E49" s="62"/>
      <c r="F49" s="128"/>
      <c r="G49" s="129">
        <f>G48+G47</f>
        <v>2660007</v>
      </c>
    </row>
    <row r="50" spans="1:7" ht="12" customHeight="1" x14ac:dyDescent="0.25">
      <c r="A50" s="74"/>
      <c r="B50" s="81" t="s">
        <v>36</v>
      </c>
      <c r="C50" s="63"/>
      <c r="D50" s="63"/>
      <c r="E50" s="63"/>
      <c r="F50" s="126"/>
      <c r="G50" s="127">
        <f>G12</f>
        <v>4000000</v>
      </c>
    </row>
    <row r="51" spans="1:7" ht="12" customHeight="1" x14ac:dyDescent="0.25">
      <c r="A51" s="74"/>
      <c r="B51" s="83" t="s">
        <v>37</v>
      </c>
      <c r="C51" s="84"/>
      <c r="D51" s="84"/>
      <c r="E51" s="84"/>
      <c r="F51" s="130"/>
      <c r="G51" s="131">
        <f>G50-G49</f>
        <v>1339993</v>
      </c>
    </row>
    <row r="52" spans="1:7" ht="12" customHeight="1" x14ac:dyDescent="0.25">
      <c r="A52" s="74"/>
      <c r="B52" s="75" t="s">
        <v>38</v>
      </c>
      <c r="C52" s="76"/>
      <c r="D52" s="76"/>
      <c r="E52" s="76"/>
      <c r="F52" s="76"/>
      <c r="G52" s="71"/>
    </row>
    <row r="53" spans="1:7" ht="12.75" customHeight="1" thickBot="1" x14ac:dyDescent="0.3">
      <c r="A53" s="74"/>
      <c r="B53" s="85"/>
      <c r="C53" s="76"/>
      <c r="D53" s="76"/>
      <c r="E53" s="76"/>
      <c r="F53" s="76"/>
      <c r="G53" s="71"/>
    </row>
    <row r="54" spans="1:7" ht="12" customHeight="1" x14ac:dyDescent="0.25">
      <c r="A54" s="74"/>
      <c r="B54" s="97" t="s">
        <v>39</v>
      </c>
      <c r="C54" s="98"/>
      <c r="D54" s="98"/>
      <c r="E54" s="98"/>
      <c r="F54" s="99"/>
      <c r="G54" s="71"/>
    </row>
    <row r="55" spans="1:7" ht="12" customHeight="1" x14ac:dyDescent="0.25">
      <c r="A55" s="74"/>
      <c r="B55" s="100" t="s">
        <v>40</v>
      </c>
      <c r="C55" s="73"/>
      <c r="D55" s="73"/>
      <c r="E55" s="73"/>
      <c r="F55" s="101"/>
      <c r="G55" s="71"/>
    </row>
    <row r="56" spans="1:7" ht="12" customHeight="1" x14ac:dyDescent="0.25">
      <c r="A56" s="74"/>
      <c r="B56" s="100" t="s">
        <v>41</v>
      </c>
      <c r="C56" s="73"/>
      <c r="D56" s="73"/>
      <c r="E56" s="73"/>
      <c r="F56" s="101"/>
      <c r="G56" s="71"/>
    </row>
    <row r="57" spans="1:7" ht="12" customHeight="1" x14ac:dyDescent="0.25">
      <c r="A57" s="74"/>
      <c r="B57" s="100" t="s">
        <v>42</v>
      </c>
      <c r="C57" s="73"/>
      <c r="D57" s="73"/>
      <c r="E57" s="73"/>
      <c r="F57" s="101"/>
      <c r="G57" s="71"/>
    </row>
    <row r="58" spans="1:7" ht="12" customHeight="1" x14ac:dyDescent="0.25">
      <c r="A58" s="74"/>
      <c r="B58" s="100" t="s">
        <v>43</v>
      </c>
      <c r="C58" s="73"/>
      <c r="D58" s="73"/>
      <c r="E58" s="73"/>
      <c r="F58" s="101"/>
      <c r="G58" s="71"/>
    </row>
    <row r="59" spans="1:7" ht="12" customHeight="1" x14ac:dyDescent="0.25">
      <c r="A59" s="74"/>
      <c r="B59" s="100" t="s">
        <v>44</v>
      </c>
      <c r="C59" s="73"/>
      <c r="D59" s="73"/>
      <c r="E59" s="73"/>
      <c r="F59" s="101"/>
      <c r="G59" s="71"/>
    </row>
    <row r="60" spans="1:7" ht="12.75" customHeight="1" thickBot="1" x14ac:dyDescent="0.3">
      <c r="A60" s="74"/>
      <c r="B60" s="102" t="s">
        <v>45</v>
      </c>
      <c r="C60" s="103"/>
      <c r="D60" s="103"/>
      <c r="E60" s="103"/>
      <c r="F60" s="104"/>
      <c r="G60" s="71"/>
    </row>
    <row r="61" spans="1:7" ht="12.75" customHeight="1" x14ac:dyDescent="0.25">
      <c r="A61" s="74"/>
      <c r="B61" s="95"/>
      <c r="C61" s="73"/>
      <c r="D61" s="73"/>
      <c r="E61" s="73"/>
      <c r="F61" s="73"/>
      <c r="G61" s="71"/>
    </row>
    <row r="62" spans="1:7" ht="15" customHeight="1" thickBot="1" x14ac:dyDescent="0.3">
      <c r="A62" s="74"/>
      <c r="B62" s="132" t="s">
        <v>46</v>
      </c>
      <c r="C62" s="133"/>
      <c r="D62" s="94"/>
      <c r="E62" s="65"/>
      <c r="F62" s="65"/>
      <c r="G62" s="71"/>
    </row>
    <row r="63" spans="1:7" ht="12" customHeight="1" x14ac:dyDescent="0.25">
      <c r="A63" s="74"/>
      <c r="B63" s="87" t="s">
        <v>31</v>
      </c>
      <c r="C63" s="66" t="s">
        <v>47</v>
      </c>
      <c r="D63" s="88" t="s">
        <v>48</v>
      </c>
      <c r="E63" s="65"/>
      <c r="F63" s="65"/>
      <c r="G63" s="71"/>
    </row>
    <row r="64" spans="1:7" ht="12" customHeight="1" x14ac:dyDescent="0.25">
      <c r="A64" s="74"/>
      <c r="B64" s="89" t="s">
        <v>49</v>
      </c>
      <c r="C64" s="67">
        <f>+G22</f>
        <v>600000</v>
      </c>
      <c r="D64" s="90">
        <f>(C64/C70)</f>
        <v>0.22556331618676193</v>
      </c>
      <c r="E64" s="65"/>
      <c r="F64" s="65"/>
      <c r="G64" s="71"/>
    </row>
    <row r="65" spans="1:7" ht="12" customHeight="1" x14ac:dyDescent="0.25">
      <c r="A65" s="74"/>
      <c r="B65" s="89" t="s">
        <v>50</v>
      </c>
      <c r="C65" s="67">
        <f>+G27</f>
        <v>415000.00000000006</v>
      </c>
      <c r="D65" s="90">
        <v>0</v>
      </c>
      <c r="E65" s="65"/>
      <c r="F65" s="65"/>
      <c r="G65" s="71"/>
    </row>
    <row r="66" spans="1:7" ht="12" customHeight="1" x14ac:dyDescent="0.25">
      <c r="A66" s="74"/>
      <c r="B66" s="89" t="s">
        <v>51</v>
      </c>
      <c r="C66" s="67">
        <f>+G32</f>
        <v>0</v>
      </c>
      <c r="D66" s="90">
        <f>(C66/C70)</f>
        <v>0</v>
      </c>
      <c r="E66" s="65"/>
      <c r="F66" s="65"/>
      <c r="G66" s="71"/>
    </row>
    <row r="67" spans="1:7" ht="12" customHeight="1" x14ac:dyDescent="0.25">
      <c r="A67" s="74"/>
      <c r="B67" s="89" t="s">
        <v>26</v>
      </c>
      <c r="C67" s="67">
        <f>+G39</f>
        <v>478350</v>
      </c>
      <c r="D67" s="90">
        <f>(C67/C70)</f>
        <v>0.17983035382989593</v>
      </c>
      <c r="E67" s="65"/>
      <c r="F67" s="65"/>
      <c r="G67" s="71"/>
    </row>
    <row r="68" spans="1:7" ht="12" customHeight="1" x14ac:dyDescent="0.25">
      <c r="A68" s="74"/>
      <c r="B68" s="89" t="s">
        <v>52</v>
      </c>
      <c r="C68" s="68">
        <f>+G45</f>
        <v>1039990</v>
      </c>
      <c r="D68" s="90">
        <f>(C68/C70)</f>
        <v>0.39097265533511755</v>
      </c>
      <c r="E68" s="70"/>
      <c r="F68" s="70"/>
      <c r="G68" s="71"/>
    </row>
    <row r="69" spans="1:7" ht="12" customHeight="1" x14ac:dyDescent="0.25">
      <c r="A69" s="74"/>
      <c r="B69" s="89" t="s">
        <v>53</v>
      </c>
      <c r="C69" s="68">
        <f>+G48</f>
        <v>126667</v>
      </c>
      <c r="D69" s="90">
        <f>(C69/C70)</f>
        <v>4.7619047619047616E-2</v>
      </c>
      <c r="E69" s="70"/>
      <c r="F69" s="70"/>
      <c r="G69" s="71"/>
    </row>
    <row r="70" spans="1:7" ht="12.75" customHeight="1" thickBot="1" x14ac:dyDescent="0.3">
      <c r="A70" s="74"/>
      <c r="B70" s="91" t="s">
        <v>54</v>
      </c>
      <c r="C70" s="92">
        <f>SUM(C64:C69)</f>
        <v>2660007</v>
      </c>
      <c r="D70" s="93">
        <f>SUM(D64:D69)</f>
        <v>0.8439853729708231</v>
      </c>
      <c r="E70" s="70"/>
      <c r="F70" s="70"/>
      <c r="G70" s="71"/>
    </row>
    <row r="71" spans="1:7" ht="12" customHeight="1" x14ac:dyDescent="0.25">
      <c r="A71" s="74"/>
      <c r="B71" s="85"/>
      <c r="C71" s="76"/>
      <c r="D71" s="76"/>
      <c r="E71" s="76"/>
      <c r="F71" s="76"/>
      <c r="G71" s="71"/>
    </row>
    <row r="72" spans="1:7" ht="12.75" customHeight="1" x14ac:dyDescent="0.25">
      <c r="A72" s="74"/>
      <c r="B72" s="86"/>
      <c r="C72" s="76"/>
      <c r="D72" s="76"/>
      <c r="E72" s="76"/>
      <c r="F72" s="76"/>
      <c r="G72" s="71"/>
    </row>
    <row r="73" spans="1:7" ht="12" customHeight="1" thickBot="1" x14ac:dyDescent="0.3">
      <c r="A73" s="64"/>
      <c r="B73" s="106"/>
      <c r="C73" s="107" t="s">
        <v>55</v>
      </c>
      <c r="D73" s="108"/>
      <c r="E73" s="109"/>
      <c r="F73" s="69"/>
      <c r="G73" s="71"/>
    </row>
    <row r="74" spans="1:7" ht="12" customHeight="1" x14ac:dyDescent="0.25">
      <c r="A74" s="74"/>
      <c r="B74" s="110" t="s">
        <v>56</v>
      </c>
      <c r="C74" s="111">
        <v>140</v>
      </c>
      <c r="D74" s="111">
        <v>150</v>
      </c>
      <c r="E74" s="112">
        <v>160</v>
      </c>
      <c r="F74" s="105"/>
      <c r="G74" s="72"/>
    </row>
    <row r="75" spans="1:7" ht="12.75" customHeight="1" thickBot="1" x14ac:dyDescent="0.3">
      <c r="A75" s="74"/>
      <c r="B75" s="91" t="s">
        <v>57</v>
      </c>
      <c r="C75" s="92">
        <f>(G49/C74)</f>
        <v>19000.05</v>
      </c>
      <c r="D75" s="92">
        <f>(G49/D74)</f>
        <v>17733.38</v>
      </c>
      <c r="E75" s="113">
        <f>(G49/E74)</f>
        <v>16625.043750000001</v>
      </c>
      <c r="F75" s="105"/>
      <c r="G75" s="72"/>
    </row>
    <row r="76" spans="1:7" ht="15.6" customHeight="1" x14ac:dyDescent="0.25">
      <c r="A76" s="74"/>
      <c r="B76" s="96" t="s">
        <v>58</v>
      </c>
      <c r="C76" s="73"/>
      <c r="D76" s="73"/>
      <c r="E76" s="73"/>
      <c r="F76" s="73"/>
      <c r="G76" s="73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2023-04-27T20:32:11Z</dcterms:modified>
</cp:coreProperties>
</file>