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LECHUGA COSTINA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2" l="1"/>
  <c r="G12" i="2"/>
  <c r="G79" i="2" s="1"/>
  <c r="G35" i="2" l="1"/>
  <c r="G34" i="2"/>
  <c r="G33" i="2"/>
  <c r="G32" i="2"/>
  <c r="G31" i="2"/>
  <c r="G30" i="2"/>
  <c r="G29" i="2"/>
  <c r="G28" i="2"/>
  <c r="G65" i="2"/>
  <c r="G66" i="2"/>
  <c r="G67" i="2"/>
  <c r="G68" i="2"/>
  <c r="G64" i="2"/>
  <c r="G27" i="2"/>
  <c r="G60" i="2"/>
  <c r="G61" i="2"/>
  <c r="G62" i="2"/>
  <c r="G63" i="2"/>
  <c r="G26" i="2"/>
  <c r="G25" i="2"/>
  <c r="G24" i="2"/>
  <c r="G23" i="2"/>
  <c r="G55" i="2"/>
  <c r="G56" i="2"/>
  <c r="G57" i="2"/>
  <c r="G58" i="2"/>
  <c r="G22" i="2"/>
  <c r="G46" i="2"/>
  <c r="G47" i="2"/>
  <c r="G48" i="2"/>
  <c r="G49" i="2"/>
  <c r="G21" i="2"/>
  <c r="G54" i="2"/>
  <c r="G73" i="2"/>
  <c r="G74" i="2" s="1"/>
  <c r="G45" i="2"/>
  <c r="G69" i="2" l="1"/>
  <c r="G36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<sst xmlns="http://schemas.openxmlformats.org/spreadsheetml/2006/main" count="199" uniqueCount="123">
  <si>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</si>
  <si>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</si>
  <si>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</si>
  <si>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</si>
  <si>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</si>
  <si>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</si>
  <si>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</si>
  <si>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</si>
  <si>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</si>
  <si>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</si>
  <si>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</si>
  <si>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</si>
  <si>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</si>
  <si>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</si>
  <si>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</si>
  <si>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</si>
  <si>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</si>
  <si>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</si>
  <si>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</si>
  <si>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</si>
  <si>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</si>
  <si>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</si>
  <si>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</si>
  <si>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</si>
  <si>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</si>
  <si>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</si>
  <si>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</si>
  <si>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</si>
  <si>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</si>
  <si>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</si>
  <si>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</si>
  <si>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</si>
  <si>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</si>
  <si>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</si>
  <si>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</si>
  <si>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</si>
  <si>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</si>
  <si>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</si>
  <si>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</si>
  <si>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</si>
  <si>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</si>
  <si>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</si>
  <si>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</si>
  <si>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</si>
  <si>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</si>
  <si>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</si>
  <si>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</si>
  <si>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</si>
  <si>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</si>
  <si>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</si>
  <si>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</si>
  <si>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</si>
  <si>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</si>
  <si>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</si>
  <si>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</si>
  <si>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</si>
  <si>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</si>
  <si>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</si>
  <si>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</si>
  <si>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</si>
  <si>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</si>
  <si>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</si>
  <si>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</si>
  <si>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</si>
  <si>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</si>
  <si>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</si>
  <si>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</si>
  <si>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</si>
  <si>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</si>
  <si>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</si>
  <si>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</si>
  <si>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</si>
  <si>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</si>
  <si>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</si>
  <si>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</si>
  <si>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</si>
  <si>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</si>
  <si>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</si>
  <si>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</si>
  <si>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</si>
  <si>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</si>
  <si>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</si>
  <si>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</si>
  <si>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</si>
  <si>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</si>
  <si>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</si>
  <si>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</si>
  <si>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</si>
  <si>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</si>
  <si>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</si>
  <si>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</si>
  <si>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</si>
  <si>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</si>
  <si>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</si>
  <si>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</si>
  <si>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</si>
  <si>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</si>
  <si>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</si>
  <si>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</si>
  <si>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Vega Modelo</t>
  </si>
  <si>
    <t>HELADA-LLUVIA EXTEMPORANEA-GRANIZO</t>
  </si>
  <si>
    <t>Bandejas Speedling (406 celdas)</t>
  </si>
  <si>
    <t>Cajas de cartón   (Plataneras recicladas) )</t>
  </si>
  <si>
    <t xml:space="preserve">Cinta de riego (rollo a 20 cm gotero,2.800 mt) </t>
  </si>
  <si>
    <t xml:space="preserve">COSTINA </t>
  </si>
  <si>
    <t>Junio</t>
  </si>
  <si>
    <t>Julio</t>
  </si>
  <si>
    <t>Julio-Agosto</t>
  </si>
  <si>
    <t>Agosto -Octubre</t>
  </si>
  <si>
    <t>Julio-Septiembre</t>
  </si>
  <si>
    <t>Julio-Octubre</t>
  </si>
  <si>
    <t>Agosto-Octubre</t>
  </si>
  <si>
    <t>Septiembre-Octubre</t>
  </si>
  <si>
    <t>Septiembre-Enero</t>
  </si>
  <si>
    <t>Septiembre-Diciembre</t>
  </si>
  <si>
    <t>Noviembre-Enero</t>
  </si>
  <si>
    <t xml:space="preserve">Ferlilización pre trasplante </t>
  </si>
  <si>
    <t>Mezcla 11-30-11</t>
  </si>
  <si>
    <t>Muriato de potasio</t>
  </si>
  <si>
    <t>Can 27</t>
  </si>
  <si>
    <t xml:space="preserve">Semilla 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</si>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</sst>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center" vertical="center"/>
    </xf>
    <xf numFmtId="0" fontId="1" fillId="2" borderId="64" xfId="0" applyFont="1" applyFill="1" applyBorder="1" applyAlignment="1"/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alignment horizontal="center"/>
      <protection hidden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9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/>
    </xf>
    <xf numFmtId="49" fontId="1" fillId="2" borderId="42" xfId="0" applyNumberFormat="1" applyFont="1" applyFill="1" applyBorder="1" applyAlignment="1">
      <alignment horizontal="left" wrapText="1"/>
    </xf>
    <xf numFmtId="1" fontId="1" fillId="0" borderId="42" xfId="0" applyNumberFormat="1" applyFont="1" applyBorder="1" applyAlignment="1">
      <alignment horizontal="left" wrapText="1"/>
    </xf>
    <xf numFmtId="0" fontId="8" fillId="9" borderId="49" xfId="0" applyFont="1" applyFill="1" applyBorder="1" applyAlignment="1">
      <alignment horizontal="left"/>
    </xf>
    <xf numFmtId="1" fontId="8" fillId="9" borderId="49" xfId="0" applyNumberFormat="1" applyFont="1" applyFill="1" applyBorder="1" applyAlignment="1">
      <alignment horizontal="left" wrapText="1"/>
    </xf>
    <xf numFmtId="17" fontId="8" fillId="0" borderId="50" xfId="1" applyNumberFormat="1" applyFont="1" applyBorder="1" applyAlignment="1">
      <alignment horizontal="left"/>
    </xf>
    <xf numFmtId="0" fontId="1" fillId="0" borderId="42" xfId="0" applyFont="1" applyBorder="1" applyAlignment="1">
      <alignment horizontal="left" vertical="center" wrapText="1"/>
    </xf>
    <xf numFmtId="3" fontId="7" fillId="9" borderId="42" xfId="0" applyNumberFormat="1" applyFont="1" applyFill="1" applyBorder="1" applyAlignment="1">
      <alignment horizontal="center" vertical="center"/>
    </xf>
    <xf numFmtId="168" fontId="1" fillId="9" borderId="42" xfId="3" applyNumberFormat="1" applyFont="1" applyFill="1" applyBorder="1" applyAlignment="1">
      <alignment horizontal="left" vertical="center" wrapText="1"/>
    </xf>
    <xf numFmtId="3" fontId="7" fillId="9" borderId="42" xfId="0" applyNumberFormat="1" applyFont="1" applyFill="1" applyBorder="1" applyAlignment="1">
      <alignment horizontal="lef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center" wrapText="1"/>
    </xf>
    <xf numFmtId="3" fontId="7" fillId="0" borderId="42" xfId="0" applyNumberFormat="1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</xdr:row>
      <xdr:rowOff>108092</xdr:rowOff>
    </xdr:from>
    <xdr:to>
      <xdr:col>6</xdr:col>
      <xdr:colOff>444500</xdr:colOff>
      <xdr:row>7</xdr:row>
      <xdr:rowOff>187679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8" y="298592"/>
          <a:ext cx="6235700" cy="122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I53" sqref="I53"/>
    </sheetView>
  </sheetViews>
  <sheetFormatPr baseColWidth="10" defaultColWidth="10.85546875" defaultRowHeight="11.25" customHeight="1" x14ac:dyDescent="0.25"/>
  <cols>
    <col min="1" max="1" width="4.5703125" style="1" customWidth="1"/>
    <col min="2" max="2" width="28.85546875" style="1" customWidth="1"/>
    <col min="3" max="3" width="12.28515625" style="1" customWidth="1"/>
    <col min="4" max="4" width="7.7109375" style="1" customWidth="1"/>
    <col min="5" max="5" width="22.42578125" style="1" customWidth="1"/>
    <col min="6" max="6" width="15.7109375" style="1" customWidth="1"/>
    <col min="7" max="7" width="18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6"/>
      <c r="C8" s="96"/>
      <c r="D8" s="2"/>
      <c r="E8" s="3"/>
      <c r="F8" s="3"/>
      <c r="G8" s="112"/>
    </row>
    <row r="9" spans="1:249" ht="12.75" customHeight="1" x14ac:dyDescent="0.25">
      <c r="A9" s="8"/>
      <c r="B9" s="142" t="s">
        <v>0</v>
      </c>
      <c r="C9" s="143" t="s">
        <v>54</v>
      </c>
      <c r="D9" s="121"/>
      <c r="E9" s="169" t="s">
        <v>66</v>
      </c>
      <c r="F9" s="170"/>
      <c r="G9" s="151">
        <v>40000</v>
      </c>
    </row>
    <row r="10" spans="1:249" ht="33.75" customHeight="1" x14ac:dyDescent="0.25">
      <c r="A10" s="8"/>
      <c r="B10" s="144" t="s">
        <v>1</v>
      </c>
      <c r="C10" s="145" t="s">
        <v>104</v>
      </c>
      <c r="D10" s="121"/>
      <c r="E10" s="171" t="s">
        <v>2</v>
      </c>
      <c r="F10" s="172"/>
      <c r="G10" s="152" t="s">
        <v>115</v>
      </c>
    </row>
    <row r="11" spans="1:249" ht="18" customHeight="1" x14ac:dyDescent="0.25">
      <c r="A11" s="8"/>
      <c r="B11" s="144" t="s">
        <v>3</v>
      </c>
      <c r="C11" s="146" t="s">
        <v>52</v>
      </c>
      <c r="D11" s="14"/>
      <c r="E11" s="171" t="s">
        <v>70</v>
      </c>
      <c r="F11" s="172"/>
      <c r="G11" s="122">
        <v>326</v>
      </c>
    </row>
    <row r="12" spans="1:249" ht="29.25" customHeight="1" x14ac:dyDescent="0.25">
      <c r="A12" s="8"/>
      <c r="B12" s="144" t="s">
        <v>4</v>
      </c>
      <c r="C12" s="146" t="s">
        <v>53</v>
      </c>
      <c r="D12" s="14"/>
      <c r="E12" s="175" t="s">
        <v>5</v>
      </c>
      <c r="F12" s="176"/>
      <c r="G12" s="122">
        <f>G9*G11</f>
        <v>13040000</v>
      </c>
    </row>
    <row r="13" spans="1:249" ht="11.25" customHeight="1" x14ac:dyDescent="0.25">
      <c r="A13" s="8"/>
      <c r="B13" s="144" t="s">
        <v>6</v>
      </c>
      <c r="C13" s="146" t="s">
        <v>121</v>
      </c>
      <c r="D13" s="14"/>
      <c r="E13" s="171" t="s">
        <v>7</v>
      </c>
      <c r="F13" s="172"/>
      <c r="G13" s="123" t="s">
        <v>99</v>
      </c>
    </row>
    <row r="14" spans="1:249" ht="30.75" customHeight="1" x14ac:dyDescent="0.25">
      <c r="A14" s="8"/>
      <c r="B14" s="144" t="s">
        <v>8</v>
      </c>
      <c r="C14" s="147" t="s">
        <v>122</v>
      </c>
      <c r="D14" s="14"/>
      <c r="E14" s="171" t="s">
        <v>9</v>
      </c>
      <c r="F14" s="172"/>
      <c r="G14" s="152" t="s">
        <v>115</v>
      </c>
    </row>
    <row r="15" spans="1:249" ht="39" customHeight="1" x14ac:dyDescent="0.25">
      <c r="A15" s="8"/>
      <c r="B15" s="144" t="s">
        <v>10</v>
      </c>
      <c r="C15" s="148">
        <v>44958</v>
      </c>
      <c r="D15" s="14"/>
      <c r="E15" s="173" t="s">
        <v>11</v>
      </c>
      <c r="F15" s="174"/>
      <c r="G15" s="149" t="s">
        <v>100</v>
      </c>
      <c r="IO15"/>
    </row>
    <row r="16" spans="1:249" ht="12" customHeight="1" x14ac:dyDescent="0.25">
      <c r="A16" s="2"/>
      <c r="B16" s="97"/>
      <c r="C16" s="15"/>
      <c r="D16" s="16"/>
      <c r="E16" s="17"/>
      <c r="F16" s="17"/>
      <c r="G16" s="113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4" t="s">
        <v>77</v>
      </c>
      <c r="C21" s="150" t="s">
        <v>59</v>
      </c>
      <c r="D21" s="158">
        <v>7</v>
      </c>
      <c r="E21" s="150" t="s">
        <v>109</v>
      </c>
      <c r="F21" s="150">
        <v>20000</v>
      </c>
      <c r="G21" s="159">
        <f t="shared" ref="G21:G35" si="0">D21*F21</f>
        <v>140000</v>
      </c>
    </row>
    <row r="22" spans="1:7" ht="12" customHeight="1" x14ac:dyDescent="0.25">
      <c r="A22" s="5"/>
      <c r="B22" s="134" t="s">
        <v>82</v>
      </c>
      <c r="C22" s="150" t="s">
        <v>59</v>
      </c>
      <c r="D22" s="158">
        <v>1.5</v>
      </c>
      <c r="E22" s="150" t="s">
        <v>110</v>
      </c>
      <c r="F22" s="150">
        <v>20000</v>
      </c>
      <c r="G22" s="159">
        <f t="shared" si="0"/>
        <v>30000</v>
      </c>
    </row>
    <row r="23" spans="1:7" ht="12" customHeight="1" x14ac:dyDescent="0.25">
      <c r="A23" s="5"/>
      <c r="B23" s="134" t="s">
        <v>83</v>
      </c>
      <c r="C23" s="150" t="s">
        <v>59</v>
      </c>
      <c r="D23" s="158">
        <v>4</v>
      </c>
      <c r="E23" s="150" t="s">
        <v>110</v>
      </c>
      <c r="F23" s="150">
        <v>20000</v>
      </c>
      <c r="G23" s="159">
        <f t="shared" si="0"/>
        <v>80000</v>
      </c>
    </row>
    <row r="24" spans="1:7" ht="12" customHeight="1" x14ac:dyDescent="0.25">
      <c r="A24" s="5"/>
      <c r="B24" s="134" t="s">
        <v>84</v>
      </c>
      <c r="C24" s="150" t="s">
        <v>59</v>
      </c>
      <c r="D24" s="158">
        <v>3</v>
      </c>
      <c r="E24" s="150" t="s">
        <v>111</v>
      </c>
      <c r="F24" s="150">
        <v>20000</v>
      </c>
      <c r="G24" s="159">
        <f t="shared" si="0"/>
        <v>60000</v>
      </c>
    </row>
    <row r="25" spans="1:7" ht="12" customHeight="1" x14ac:dyDescent="0.25">
      <c r="A25" s="5"/>
      <c r="B25" s="134" t="s">
        <v>85</v>
      </c>
      <c r="C25" s="150" t="s">
        <v>59</v>
      </c>
      <c r="D25" s="158">
        <v>3</v>
      </c>
      <c r="E25" s="150" t="s">
        <v>112</v>
      </c>
      <c r="F25" s="150">
        <v>20000</v>
      </c>
      <c r="G25" s="159">
        <f t="shared" si="0"/>
        <v>60000</v>
      </c>
    </row>
    <row r="26" spans="1:7" ht="12" customHeight="1" x14ac:dyDescent="0.25">
      <c r="A26" s="5"/>
      <c r="B26" s="160" t="s">
        <v>116</v>
      </c>
      <c r="C26" s="150" t="s">
        <v>59</v>
      </c>
      <c r="D26" s="158">
        <v>1</v>
      </c>
      <c r="E26" s="150" t="s">
        <v>112</v>
      </c>
      <c r="F26" s="150">
        <v>20000</v>
      </c>
      <c r="G26" s="159">
        <f t="shared" si="0"/>
        <v>20000</v>
      </c>
    </row>
    <row r="27" spans="1:7" ht="12" customHeight="1" x14ac:dyDescent="0.25">
      <c r="A27" s="8"/>
      <c r="B27" s="160" t="s">
        <v>93</v>
      </c>
      <c r="C27" s="150" t="s">
        <v>59</v>
      </c>
      <c r="D27" s="158">
        <v>1</v>
      </c>
      <c r="E27" s="150" t="s">
        <v>112</v>
      </c>
      <c r="F27" s="150">
        <v>20000</v>
      </c>
      <c r="G27" s="159">
        <f t="shared" si="0"/>
        <v>20000</v>
      </c>
    </row>
    <row r="28" spans="1:7" ht="12" customHeight="1" x14ac:dyDescent="0.25">
      <c r="A28" s="8"/>
      <c r="B28" s="160" t="s">
        <v>88</v>
      </c>
      <c r="C28" s="150" t="s">
        <v>59</v>
      </c>
      <c r="D28" s="158">
        <v>8</v>
      </c>
      <c r="E28" s="150" t="s">
        <v>112</v>
      </c>
      <c r="F28" s="150">
        <v>20000</v>
      </c>
      <c r="G28" s="159">
        <f t="shared" si="0"/>
        <v>160000</v>
      </c>
    </row>
    <row r="29" spans="1:7" ht="12" customHeight="1" x14ac:dyDescent="0.25">
      <c r="A29" s="8"/>
      <c r="B29" s="157" t="s">
        <v>89</v>
      </c>
      <c r="C29" s="150" t="s">
        <v>59</v>
      </c>
      <c r="D29" s="158">
        <v>3</v>
      </c>
      <c r="E29" s="150" t="s">
        <v>112</v>
      </c>
      <c r="F29" s="150">
        <v>20000</v>
      </c>
      <c r="G29" s="159">
        <f t="shared" si="0"/>
        <v>60000</v>
      </c>
    </row>
    <row r="30" spans="1:7" ht="12" customHeight="1" x14ac:dyDescent="0.25">
      <c r="A30" s="8"/>
      <c r="B30" s="160" t="s">
        <v>90</v>
      </c>
      <c r="C30" s="150" t="s">
        <v>59</v>
      </c>
      <c r="D30" s="158">
        <v>5.5</v>
      </c>
      <c r="E30" s="150" t="s">
        <v>113</v>
      </c>
      <c r="F30" s="150">
        <v>20000</v>
      </c>
      <c r="G30" s="159">
        <f t="shared" si="0"/>
        <v>110000</v>
      </c>
    </row>
    <row r="31" spans="1:7" ht="12" customHeight="1" x14ac:dyDescent="0.25">
      <c r="A31" s="8"/>
      <c r="B31" s="160" t="s">
        <v>79</v>
      </c>
      <c r="C31" s="150" t="s">
        <v>59</v>
      </c>
      <c r="D31" s="158">
        <v>3</v>
      </c>
      <c r="E31" s="150" t="s">
        <v>114</v>
      </c>
      <c r="F31" s="150">
        <v>20000</v>
      </c>
      <c r="G31" s="159">
        <f t="shared" si="0"/>
        <v>60000</v>
      </c>
    </row>
    <row r="32" spans="1:7" ht="12" customHeight="1" x14ac:dyDescent="0.25">
      <c r="A32" s="8"/>
      <c r="B32" s="160" t="s">
        <v>80</v>
      </c>
      <c r="C32" s="150" t="s">
        <v>59</v>
      </c>
      <c r="D32" s="158">
        <v>3</v>
      </c>
      <c r="E32" s="150" t="s">
        <v>114</v>
      </c>
      <c r="F32" s="150">
        <v>20000</v>
      </c>
      <c r="G32" s="159">
        <f t="shared" si="0"/>
        <v>60000</v>
      </c>
    </row>
    <row r="33" spans="1:8" ht="12" customHeight="1" x14ac:dyDescent="0.25">
      <c r="A33" s="8"/>
      <c r="B33" s="160" t="s">
        <v>91</v>
      </c>
      <c r="C33" s="150" t="s">
        <v>59</v>
      </c>
      <c r="D33" s="158">
        <v>1</v>
      </c>
      <c r="E33" s="150" t="s">
        <v>114</v>
      </c>
      <c r="F33" s="150">
        <v>20000</v>
      </c>
      <c r="G33" s="159">
        <f t="shared" si="0"/>
        <v>20000</v>
      </c>
    </row>
    <row r="34" spans="1:8" ht="12" customHeight="1" x14ac:dyDescent="0.25">
      <c r="A34" s="8"/>
      <c r="B34" s="160" t="s">
        <v>81</v>
      </c>
      <c r="C34" s="150" t="s">
        <v>59</v>
      </c>
      <c r="D34" s="158">
        <v>150</v>
      </c>
      <c r="E34" s="150" t="s">
        <v>115</v>
      </c>
      <c r="F34" s="150">
        <v>20000</v>
      </c>
      <c r="G34" s="159">
        <f t="shared" si="0"/>
        <v>3000000</v>
      </c>
    </row>
    <row r="35" spans="1:8" ht="12" customHeight="1" x14ac:dyDescent="0.25">
      <c r="A35" s="8"/>
      <c r="B35" s="160" t="s">
        <v>92</v>
      </c>
      <c r="C35" s="150" t="s">
        <v>59</v>
      </c>
      <c r="D35" s="158">
        <v>4</v>
      </c>
      <c r="E35" s="150" t="s">
        <v>115</v>
      </c>
      <c r="F35" s="150">
        <v>20000</v>
      </c>
      <c r="G35" s="159">
        <f t="shared" si="0"/>
        <v>80000</v>
      </c>
    </row>
    <row r="36" spans="1:8" ht="12.75" customHeight="1" x14ac:dyDescent="0.25">
      <c r="A36" s="5"/>
      <c r="B36" s="115" t="s">
        <v>20</v>
      </c>
      <c r="C36" s="116"/>
      <c r="D36" s="117"/>
      <c r="E36" s="117"/>
      <c r="F36" s="117"/>
      <c r="G36" s="118">
        <f>SUM(G21:G35)</f>
        <v>3960000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3" t="s">
        <v>94</v>
      </c>
      <c r="C45" s="154" t="s">
        <v>63</v>
      </c>
      <c r="D45" s="135">
        <v>0.1</v>
      </c>
      <c r="E45" s="125" t="s">
        <v>108</v>
      </c>
      <c r="F45" s="39">
        <v>220000</v>
      </c>
      <c r="G45" s="155">
        <f>D45*F45</f>
        <v>22000</v>
      </c>
      <c r="H45" s="114"/>
    </row>
    <row r="46" spans="1:8" ht="12.75" customHeight="1" x14ac:dyDescent="0.25">
      <c r="A46" s="5"/>
      <c r="B46" s="156" t="s">
        <v>95</v>
      </c>
      <c r="C46" s="125" t="s">
        <v>63</v>
      </c>
      <c r="D46" s="135">
        <v>0.05</v>
      </c>
      <c r="E46" s="125" t="s">
        <v>108</v>
      </c>
      <c r="F46" s="39">
        <v>350000</v>
      </c>
      <c r="G46" s="155">
        <f t="shared" ref="G46:G49" si="1">D46*F46</f>
        <v>17500</v>
      </c>
      <c r="H46" s="114"/>
    </row>
    <row r="47" spans="1:8" ht="12.75" customHeight="1" x14ac:dyDescent="0.25">
      <c r="A47" s="5"/>
      <c r="B47" s="134" t="s">
        <v>78</v>
      </c>
      <c r="C47" s="125" t="s">
        <v>63</v>
      </c>
      <c r="D47" s="136">
        <v>0.1</v>
      </c>
      <c r="E47" s="125" t="s">
        <v>108</v>
      </c>
      <c r="F47" s="124">
        <v>180000</v>
      </c>
      <c r="G47" s="155">
        <f t="shared" si="1"/>
        <v>18000</v>
      </c>
      <c r="H47" s="114"/>
    </row>
    <row r="48" spans="1:8" ht="12.75" customHeight="1" x14ac:dyDescent="0.25">
      <c r="A48" s="5"/>
      <c r="B48" s="134" t="s">
        <v>86</v>
      </c>
      <c r="C48" s="125" t="s">
        <v>63</v>
      </c>
      <c r="D48" s="136">
        <v>0.05</v>
      </c>
      <c r="E48" s="125" t="s">
        <v>108</v>
      </c>
      <c r="F48" s="124">
        <v>350000</v>
      </c>
      <c r="G48" s="155">
        <f t="shared" si="1"/>
        <v>17500</v>
      </c>
      <c r="H48" s="114"/>
    </row>
    <row r="49" spans="1:8" ht="12.75" customHeight="1" x14ac:dyDescent="0.25">
      <c r="A49" s="5"/>
      <c r="B49" s="157" t="s">
        <v>87</v>
      </c>
      <c r="C49" s="125" t="s">
        <v>63</v>
      </c>
      <c r="D49" s="136">
        <v>0.05</v>
      </c>
      <c r="E49" s="125" t="s">
        <v>108</v>
      </c>
      <c r="F49" s="124">
        <v>120000</v>
      </c>
      <c r="G49" s="155">
        <f t="shared" si="1"/>
        <v>6000</v>
      </c>
      <c r="H49" s="114"/>
    </row>
    <row r="50" spans="1:8" ht="12.75" customHeight="1" x14ac:dyDescent="0.25">
      <c r="A50" s="4"/>
      <c r="B50" s="6" t="s">
        <v>24</v>
      </c>
      <c r="C50" s="7"/>
      <c r="D50" s="98"/>
      <c r="E50" s="98"/>
      <c r="F50" s="98"/>
      <c r="G50" s="99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47"/>
      <c r="F53" s="47" t="s">
        <v>18</v>
      </c>
      <c r="G53" s="48" t="s">
        <v>19</v>
      </c>
    </row>
    <row r="54" spans="1:8" ht="12" customHeight="1" x14ac:dyDescent="0.25">
      <c r="A54" s="8"/>
      <c r="B54" s="39" t="s">
        <v>120</v>
      </c>
      <c r="C54" s="125" t="s">
        <v>64</v>
      </c>
      <c r="D54" s="126">
        <v>72000</v>
      </c>
      <c r="E54" s="125" t="s">
        <v>105</v>
      </c>
      <c r="F54" s="125">
        <v>7</v>
      </c>
      <c r="G54" s="127">
        <f>D54*F54</f>
        <v>504000</v>
      </c>
    </row>
    <row r="55" spans="1:8" ht="12" customHeight="1" x14ac:dyDescent="0.25">
      <c r="A55" s="8"/>
      <c r="B55" s="39" t="s">
        <v>101</v>
      </c>
      <c r="C55" s="125" t="s">
        <v>64</v>
      </c>
      <c r="D55" s="128">
        <v>177</v>
      </c>
      <c r="E55" s="125" t="s">
        <v>105</v>
      </c>
      <c r="F55" s="125">
        <v>1800</v>
      </c>
      <c r="G55" s="127">
        <f t="shared" ref="G55:G63" si="2">D55*F55</f>
        <v>318600</v>
      </c>
    </row>
    <row r="56" spans="1:8" ht="12" customHeight="1" x14ac:dyDescent="0.25">
      <c r="A56" s="8"/>
      <c r="B56" s="39" t="s">
        <v>98</v>
      </c>
      <c r="C56" s="125" t="s">
        <v>64</v>
      </c>
      <c r="D56" s="128">
        <v>5</v>
      </c>
      <c r="E56" s="125" t="s">
        <v>105</v>
      </c>
      <c r="F56" s="125">
        <v>23958</v>
      </c>
      <c r="G56" s="127">
        <f t="shared" si="2"/>
        <v>119790</v>
      </c>
    </row>
    <row r="57" spans="1:8" ht="12" customHeight="1" x14ac:dyDescent="0.25">
      <c r="A57" s="8"/>
      <c r="B57" s="129" t="s">
        <v>103</v>
      </c>
      <c r="C57" s="125" t="s">
        <v>64</v>
      </c>
      <c r="D57" s="128">
        <v>5</v>
      </c>
      <c r="E57" s="125" t="s">
        <v>105</v>
      </c>
      <c r="F57" s="125">
        <v>145000</v>
      </c>
      <c r="G57" s="127">
        <f t="shared" si="2"/>
        <v>725000</v>
      </c>
    </row>
    <row r="58" spans="1:8" ht="12" customHeight="1" x14ac:dyDescent="0.25">
      <c r="A58" s="8"/>
      <c r="B58" s="39" t="s">
        <v>96</v>
      </c>
      <c r="C58" s="125" t="s">
        <v>73</v>
      </c>
      <c r="D58" s="130">
        <v>1.5</v>
      </c>
      <c r="E58" s="125" t="s">
        <v>105</v>
      </c>
      <c r="F58" s="125">
        <v>22000</v>
      </c>
      <c r="G58" s="127">
        <f t="shared" si="2"/>
        <v>33000</v>
      </c>
    </row>
    <row r="59" spans="1:8" ht="12" customHeight="1" x14ac:dyDescent="0.25">
      <c r="A59" s="8"/>
      <c r="B59" s="39" t="s">
        <v>102</v>
      </c>
      <c r="C59" s="125" t="s">
        <v>64</v>
      </c>
      <c r="D59" s="128">
        <v>3333</v>
      </c>
      <c r="E59" s="125" t="s">
        <v>105</v>
      </c>
      <c r="F59" s="125">
        <v>500</v>
      </c>
      <c r="G59" s="127">
        <f t="shared" si="2"/>
        <v>1666500</v>
      </c>
    </row>
    <row r="60" spans="1:8" s="1" customFormat="1" ht="12" customHeight="1" x14ac:dyDescent="0.25">
      <c r="A60" s="8"/>
      <c r="B60" s="131" t="s">
        <v>55</v>
      </c>
      <c r="C60" s="132" t="s">
        <v>61</v>
      </c>
      <c r="D60" s="133">
        <v>2000</v>
      </c>
      <c r="E60" s="125" t="s">
        <v>107</v>
      </c>
      <c r="F60" s="125">
        <v>180</v>
      </c>
      <c r="G60" s="127">
        <f t="shared" si="2"/>
        <v>360000</v>
      </c>
    </row>
    <row r="61" spans="1:8" s="1" customFormat="1" ht="12" customHeight="1" x14ac:dyDescent="0.25">
      <c r="A61" s="8"/>
      <c r="B61" s="131" t="s">
        <v>117</v>
      </c>
      <c r="C61" s="132" t="s">
        <v>72</v>
      </c>
      <c r="D61" s="133">
        <v>266</v>
      </c>
      <c r="E61" s="125" t="s">
        <v>107</v>
      </c>
      <c r="F61" s="125">
        <v>1244</v>
      </c>
      <c r="G61" s="127">
        <f t="shared" si="2"/>
        <v>330904</v>
      </c>
    </row>
    <row r="62" spans="1:8" s="1" customFormat="1" ht="12" customHeight="1" x14ac:dyDescent="0.25">
      <c r="A62" s="8"/>
      <c r="B62" s="131" t="s">
        <v>118</v>
      </c>
      <c r="C62" s="132" t="s">
        <v>72</v>
      </c>
      <c r="D62" s="133">
        <v>283</v>
      </c>
      <c r="E62" s="125" t="s">
        <v>107</v>
      </c>
      <c r="F62" s="125">
        <v>1137</v>
      </c>
      <c r="G62" s="127">
        <f t="shared" si="2"/>
        <v>321771</v>
      </c>
    </row>
    <row r="63" spans="1:8" s="1" customFormat="1" ht="12" customHeight="1" x14ac:dyDescent="0.25">
      <c r="A63" s="8"/>
      <c r="B63" s="131" t="s">
        <v>119</v>
      </c>
      <c r="C63" s="132" t="s">
        <v>72</v>
      </c>
      <c r="D63" s="133">
        <v>333</v>
      </c>
      <c r="E63" s="125" t="s">
        <v>107</v>
      </c>
      <c r="F63" s="125">
        <v>1390</v>
      </c>
      <c r="G63" s="127">
        <f t="shared" si="2"/>
        <v>462870</v>
      </c>
    </row>
    <row r="64" spans="1:8" s="1" customFormat="1" ht="12" customHeight="1" x14ac:dyDescent="0.25">
      <c r="A64" s="8"/>
      <c r="B64" s="134" t="s">
        <v>56</v>
      </c>
      <c r="C64" s="125" t="s">
        <v>60</v>
      </c>
      <c r="D64" s="135">
        <v>2.5</v>
      </c>
      <c r="E64" s="125" t="s">
        <v>105</v>
      </c>
      <c r="F64" s="125">
        <v>10895</v>
      </c>
      <c r="G64" s="125">
        <f>D64*F64</f>
        <v>27237.5</v>
      </c>
    </row>
    <row r="65" spans="1:8" s="1" customFormat="1" ht="12" customHeight="1" x14ac:dyDescent="0.25">
      <c r="A65" s="8"/>
      <c r="B65" s="134" t="s">
        <v>74</v>
      </c>
      <c r="C65" s="125" t="s">
        <v>72</v>
      </c>
      <c r="D65" s="136">
        <v>2.5</v>
      </c>
      <c r="E65" s="125" t="s">
        <v>105</v>
      </c>
      <c r="F65" s="161">
        <v>50000</v>
      </c>
      <c r="G65" s="125">
        <f t="shared" ref="G65:G68" si="3">D65*F65</f>
        <v>125000</v>
      </c>
    </row>
    <row r="66" spans="1:8" s="1" customFormat="1" ht="12" customHeight="1" x14ac:dyDescent="0.25">
      <c r="A66" s="8"/>
      <c r="B66" s="134" t="s">
        <v>75</v>
      </c>
      <c r="C66" s="125" t="s">
        <v>72</v>
      </c>
      <c r="D66" s="136">
        <v>6.9</v>
      </c>
      <c r="E66" s="125" t="s">
        <v>105</v>
      </c>
      <c r="F66" s="125">
        <v>8000</v>
      </c>
      <c r="G66" s="125">
        <f t="shared" si="3"/>
        <v>55200</v>
      </c>
    </row>
    <row r="67" spans="1:8" s="1" customFormat="1" ht="12" customHeight="1" x14ac:dyDescent="0.25">
      <c r="A67" s="8"/>
      <c r="B67" s="134" t="s">
        <v>76</v>
      </c>
      <c r="C67" s="125" t="s">
        <v>60</v>
      </c>
      <c r="D67" s="136">
        <v>0.6</v>
      </c>
      <c r="E67" s="125" t="s">
        <v>105</v>
      </c>
      <c r="F67" s="125">
        <v>50000</v>
      </c>
      <c r="G67" s="125">
        <f t="shared" si="3"/>
        <v>30000</v>
      </c>
    </row>
    <row r="68" spans="1:8" s="1" customFormat="1" ht="12" customHeight="1" x14ac:dyDescent="0.25">
      <c r="A68" s="8"/>
      <c r="B68" s="134" t="s">
        <v>97</v>
      </c>
      <c r="C68" s="125" t="s">
        <v>60</v>
      </c>
      <c r="D68" s="136">
        <v>0.4</v>
      </c>
      <c r="E68" s="125" t="s">
        <v>105</v>
      </c>
      <c r="F68" s="125">
        <v>48552</v>
      </c>
      <c r="G68" s="125">
        <f t="shared" si="3"/>
        <v>19420.8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50"/>
      <c r="F69" s="50"/>
      <c r="G69" s="120">
        <f>SUM(G54:G68)</f>
        <v>5099293.3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37" t="s">
        <v>71</v>
      </c>
      <c r="C73" s="139" t="s">
        <v>64</v>
      </c>
      <c r="D73" s="139">
        <v>1</v>
      </c>
      <c r="E73" s="140" t="s">
        <v>106</v>
      </c>
      <c r="F73" s="141">
        <v>33000</v>
      </c>
      <c r="G73" s="138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19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2" t="s">
        <v>33</v>
      </c>
      <c r="C76" s="103"/>
      <c r="D76" s="103"/>
      <c r="E76" s="103"/>
      <c r="F76" s="103"/>
      <c r="G76" s="104">
        <f>G36+G41+G50+G69+G74</f>
        <v>9173293.3000000007</v>
      </c>
    </row>
    <row r="77" spans="1:8" s="1" customFormat="1" ht="12" customHeight="1" x14ac:dyDescent="0.25">
      <c r="A77" s="8"/>
      <c r="B77" s="105" t="s">
        <v>34</v>
      </c>
      <c r="C77" s="101"/>
      <c r="D77" s="101"/>
      <c r="E77" s="101"/>
      <c r="F77" s="101"/>
      <c r="G77" s="106">
        <f>G76*0.05</f>
        <v>458664.66500000004</v>
      </c>
    </row>
    <row r="78" spans="1:8" s="1" customFormat="1" ht="12" customHeight="1" x14ac:dyDescent="0.25">
      <c r="A78" s="8"/>
      <c r="B78" s="107" t="s">
        <v>35</v>
      </c>
      <c r="C78" s="100"/>
      <c r="D78" s="100"/>
      <c r="E78" s="100"/>
      <c r="F78" s="100"/>
      <c r="G78" s="108">
        <f>G77+G76</f>
        <v>9631957.9649999999</v>
      </c>
    </row>
    <row r="79" spans="1:8" s="1" customFormat="1" ht="12" customHeight="1" x14ac:dyDescent="0.25">
      <c r="A79" s="8"/>
      <c r="B79" s="105" t="s">
        <v>36</v>
      </c>
      <c r="C79" s="101"/>
      <c r="D79" s="101"/>
      <c r="E79" s="101"/>
      <c r="F79" s="101"/>
      <c r="G79" s="106">
        <f>G12</f>
        <v>13040000</v>
      </c>
    </row>
    <row r="80" spans="1:8" s="1" customFormat="1" ht="12" customHeight="1" x14ac:dyDescent="0.25">
      <c r="A80" s="8"/>
      <c r="B80" s="109" t="s">
        <v>37</v>
      </c>
      <c r="C80" s="110"/>
      <c r="D80" s="110"/>
      <c r="E80" s="110"/>
      <c r="F80" s="110"/>
      <c r="G80" s="111">
        <f>G79-G78</f>
        <v>3408042.0350000001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4" t="s">
        <v>44</v>
      </c>
      <c r="C91" s="165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3960000</v>
      </c>
      <c r="D93" s="84">
        <f>(C93/C99)</f>
        <v>0.41113136232421255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8.4095051384498031E-3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5099293.3</v>
      </c>
      <c r="D96" s="84">
        <f>(C96/C99)</f>
        <v>0.52941399023225488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3.4260946860351048E-3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458664.66500000004</v>
      </c>
      <c r="D98" s="84">
        <f>(C98/C99)</f>
        <v>4.7619047619047623E-2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9631957.9649999999</v>
      </c>
      <c r="D99" s="89">
        <f>SUM(D93:D98)</f>
        <v>0.99999999999999989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66" t="s">
        <v>67</v>
      </c>
      <c r="C102" s="167"/>
      <c r="D102" s="167"/>
      <c r="E102" s="168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39500</v>
      </c>
      <c r="D103" s="91">
        <v>40000</v>
      </c>
      <c r="E103" s="91">
        <v>40500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243.84703708860758</v>
      </c>
      <c r="D104" s="88">
        <f>(G78/D103)</f>
        <v>240.79894912500001</v>
      </c>
      <c r="E104" s="94">
        <f>(G78/E103)</f>
        <v>237.82612259259258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COSTINA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2023-04-27T14:44:14Z</dcterms:modified>
</cp:coreProperties>
</file>