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Lumaco\"/>
    </mc:Choice>
  </mc:AlternateContent>
  <bookViews>
    <workbookView xWindow="0" yWindow="0" windowWidth="20490" windowHeight="7620"/>
  </bookViews>
  <sheets>
    <sheet name="LECHUGA CRESP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2" l="1"/>
  <c r="G12" i="2"/>
  <c r="G79" i="2" s="1"/>
  <c r="G35" i="2" l="1"/>
  <c r="G34" i="2"/>
  <c r="G33" i="2"/>
  <c r="G32" i="2"/>
  <c r="G31" i="2"/>
  <c r="G30" i="2"/>
  <c r="G29" i="2"/>
  <c r="G28" i="2"/>
  <c r="G65" i="2"/>
  <c r="G66" i="2"/>
  <c r="G67" i="2"/>
  <c r="G68" i="2"/>
  <c r="G64" i="2"/>
  <c r="G27" i="2"/>
  <c r="G60" i="2"/>
  <c r="G61" i="2"/>
  <c r="G62" i="2"/>
  <c r="G63" i="2"/>
  <c r="G26" i="2"/>
  <c r="G25" i="2"/>
  <c r="G24" i="2"/>
  <c r="G23" i="2"/>
  <c r="G55" i="2"/>
  <c r="G56" i="2"/>
  <c r="G57" i="2"/>
  <c r="G58" i="2"/>
  <c r="G22" i="2"/>
  <c r="G46" i="2"/>
  <c r="G47" i="2"/>
  <c r="G48" i="2"/>
  <c r="G49" i="2"/>
  <c r="G21" i="2"/>
  <c r="G54" i="2"/>
  <c r="G73" i="2"/>
  <c r="G74" i="2" s="1"/>
  <c r="G45" i="2"/>
  <c r="G69" i="2" l="1"/>
  <c r="G36" i="2"/>
  <c r="C97" i="2"/>
  <c r="C94" i="2"/>
  <c r="G50" i="2" l="1"/>
  <c r="C95" i="2" l="1"/>
  <c r="G76" i="2"/>
  <c r="G77" i="2" s="1"/>
  <c r="G78" i="2" s="1"/>
  <c r="G80" i="2" s="1"/>
  <c r="C93" i="2"/>
  <c r="C96" i="2"/>
  <c r="C98" i="2" l="1"/>
  <c r="C99" i="2" l="1"/>
  <c r="E104" i="2"/>
  <c r="C104" i="2"/>
  <c r="D104" i="2"/>
  <c r="D93" i="2" l="1"/>
  <c r="D97" i="2"/>
  <c r="D96" i="2"/>
  <c r="D95" i="2"/>
  <c r="D98" i="2"/>
  <c r="D99" i="2" l="1"/>
</calcChain>
</file>

<file path=xl/sharedStrings.xml><?xml version="1.0" encoding="utf-8"?>
<sst xmlns="http://schemas.openxmlformats.org/spreadsheetml/2006/main" count="197" uniqueCount="119">
  <si>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</si>
  <si>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</si>
  <si>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</si>
  <si>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</si>
  <si>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</si>
  <si>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</si>
  <si>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</si>
  <si>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</si>
  <si>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</si>
  <si>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</si>
  <si>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</si>
  <si>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</si>
  <si>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</si>
  <si>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</si>
  <si>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</si>
  <si>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</si>
  <si>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</si>
  <si>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</si>
  <si>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</si>
  <si>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</si>
  <si>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</si>
  <si>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</si>
  <si>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</si>
  <si>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</si>
  <si>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</si>
  <si>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</si>
  <si>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</si>
  <si>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</si>
  <si>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</si>
  <si>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</si>
  <si>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</si>
  <si>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</si>
  <si>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</si>
  <si>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</si>
  <si>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</si>
  <si>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</si>
  <si>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</si>
  <si>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</si>
  <si>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</si>
  <si>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</si>
  <si>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</si>
  <si>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</si>
  <si>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</si>
  <si>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</si>
  <si>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</si>
  <si>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</si>
  <si>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</si>
  <si>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</si>
  <si>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</si>
  <si>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</si>
  <si>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</si>
  <si>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</si>
  <si>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</si>
  <si>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</si>
  <si>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LECHUGA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</si>
  <si>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</si>
  <si>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</si>
  <si>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</si>
  <si>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</si>
  <si>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</si>
  <si>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</si>
  <si>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</si>
  <si>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</si>
  <si>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</si>
  <si>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</si>
  <si>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</si>
  <si>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RENDIMIENTO (unidades/há)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</si>
  <si>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</si>
  <si>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</si>
  <si>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</si>
  <si>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</si>
  <si>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</si>
  <si>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</si>
  <si>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lt</t>
  </si>
  <si>
    <t>Herbicida Kerb 50 WP</t>
  </si>
  <si>
    <t>Fungicida Mancozeb 80% WP</t>
  </si>
  <si>
    <t>Insecticida Karate</t>
  </si>
  <si>
    <t>Siembra de almácigo</t>
  </si>
  <si>
    <t xml:space="preserve">Rastraje de disco </t>
  </si>
  <si>
    <t>Aplicaciones  de Mancozeb 80%WP</t>
  </si>
  <si>
    <t>Aplicaciones de Karate</t>
  </si>
  <si>
    <t>Cosecha</t>
  </si>
  <si>
    <t>Ferlilización almácigo ( Inicium)</t>
  </si>
  <si>
    <t>Riego almácigo (aspersión)</t>
  </si>
  <si>
    <t>Endurecimiento de las plántulas</t>
  </si>
  <si>
    <t>Confección de surco</t>
  </si>
  <si>
    <t>Encaladura</t>
  </si>
  <si>
    <t>Vibrocultivador</t>
  </si>
  <si>
    <t>Transplante</t>
  </si>
  <si>
    <t>Riego por goteo</t>
  </si>
  <si>
    <t>Control de maleza post trasplante Aquiles 24 EC</t>
  </si>
  <si>
    <t>Comercialización y venta</t>
  </si>
  <si>
    <t>Control de maleza pre transplante ( Kerb 50 WP)</t>
  </si>
  <si>
    <t xml:space="preserve">Máquina segadora </t>
  </si>
  <si>
    <t>Barbecho químico</t>
  </si>
  <si>
    <t>Fertilizante almácigo foliar  (Inicium)</t>
  </si>
  <si>
    <t>Herbicida Aquiles 24 EC</t>
  </si>
  <si>
    <t xml:space="preserve">Bolsa  sustrato comercial (25 kg) </t>
  </si>
  <si>
    <t>Vega Modelo</t>
  </si>
  <si>
    <t>HELADA-LLUVIA EXTEMPORANEA-GRANIZO</t>
  </si>
  <si>
    <t>Bandejas Speedling (406 celdas)</t>
  </si>
  <si>
    <t>Cajas de cartón   (Plataneras recicladas) )</t>
  </si>
  <si>
    <t>Cinta de riego (rollo a 20 cm gotero,2.800 mt)</t>
  </si>
  <si>
    <t xml:space="preserve">CRESPA </t>
  </si>
  <si>
    <t>Junio</t>
  </si>
  <si>
    <t>Julio</t>
  </si>
  <si>
    <t>Julio-Agosto</t>
  </si>
  <si>
    <t>Agosto-Octubre</t>
  </si>
  <si>
    <t>Julio-Septiembre</t>
  </si>
  <si>
    <t>Julio-Octubre</t>
  </si>
  <si>
    <t>Septiembre-Octubre</t>
  </si>
  <si>
    <t>Septiembre-Enero</t>
  </si>
  <si>
    <t>Noviembre-Enero</t>
  </si>
  <si>
    <t xml:space="preserve">Ferlilización  pre trasplante </t>
  </si>
  <si>
    <t>Parcializaciones en cobertera</t>
  </si>
  <si>
    <t>Mezcla 11-30-11</t>
  </si>
  <si>
    <t>Muriato de potasio</t>
  </si>
  <si>
    <t>Can 27</t>
  </si>
  <si>
    <t>Semilla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</si>
</sst>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8" fillId="9" borderId="50" xfId="0" applyFont="1" applyFill="1" applyBorder="1" applyAlignment="1">
      <alignment horizontal="right"/>
    </xf>
    <xf numFmtId="0" fontId="0" fillId="2" borderId="52" xfId="0" applyFont="1" applyFill="1" applyBorder="1" applyAlignment="1"/>
    <xf numFmtId="0" fontId="1" fillId="2" borderId="53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3" borderId="57" xfId="0" applyNumberFormat="1" applyFont="1" applyFill="1" applyBorder="1" applyAlignment="1">
      <alignment vertical="center"/>
    </xf>
    <xf numFmtId="164" fontId="6" fillId="3" borderId="58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164" fontId="6" fillId="5" borderId="58" xfId="0" applyNumberFormat="1" applyFont="1" applyFill="1" applyBorder="1" applyAlignment="1">
      <alignment vertical="center"/>
    </xf>
    <xf numFmtId="49" fontId="6" fillId="5" borderId="59" xfId="0" applyNumberFormat="1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164" fontId="6" fillId="5" borderId="61" xfId="0" applyNumberFormat="1" applyFont="1" applyFill="1" applyBorder="1" applyAlignment="1">
      <alignment vertical="center"/>
    </xf>
    <xf numFmtId="0" fontId="0" fillId="2" borderId="52" xfId="0" applyFont="1" applyFill="1" applyBorder="1" applyAlignment="1">
      <alignment horizontal="right"/>
    </xf>
    <xf numFmtId="0" fontId="1" fillId="2" borderId="53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3" xfId="0" applyNumberFormat="1" applyFont="1" applyFill="1" applyBorder="1" applyAlignment="1">
      <alignment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right" vertical="center"/>
    </xf>
    <xf numFmtId="3" fontId="2" fillId="3" borderId="63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  <xf numFmtId="3" fontId="2" fillId="3" borderId="17" xfId="0" applyNumberFormat="1" applyFont="1" applyFill="1" applyBorder="1" applyAlignment="1">
      <alignment horizontal="right" vertical="center"/>
    </xf>
    <xf numFmtId="0" fontId="7" fillId="9" borderId="49" xfId="0" applyFont="1" applyFill="1" applyBorder="1" applyAlignment="1">
      <alignment horizontal="left" vertical="center"/>
    </xf>
    <xf numFmtId="1" fontId="1" fillId="9" borderId="49" xfId="0" applyNumberFormat="1" applyFont="1" applyFill="1" applyBorder="1" applyAlignment="1">
      <alignment horizontal="justify" vertical="top" wrapText="1"/>
    </xf>
    <xf numFmtId="1" fontId="8" fillId="9" borderId="50" xfId="0" applyNumberFormat="1" applyFont="1" applyFill="1" applyBorder="1" applyAlignment="1">
      <alignment horizontal="justify" vertical="top" wrapText="1"/>
    </xf>
    <xf numFmtId="17" fontId="8" fillId="9" borderId="51" xfId="1" applyNumberFormat="1" applyFont="1" applyFill="1" applyBorder="1" applyAlignment="1">
      <alignment horizontal="right" vertical="center"/>
    </xf>
    <xf numFmtId="168" fontId="1" fillId="9" borderId="42" xfId="3" applyNumberFormat="1" applyFont="1" applyFill="1" applyBorder="1" applyAlignment="1">
      <alignment horizontal="justify" vertical="top" wrapText="1"/>
    </xf>
    <xf numFmtId="17" fontId="1" fillId="9" borderId="42" xfId="0" applyNumberFormat="1" applyFont="1" applyFill="1" applyBorder="1" applyAlignment="1">
      <alignment horizontal="left" vertical="top" wrapText="1"/>
    </xf>
    <xf numFmtId="168" fontId="1" fillId="9" borderId="42" xfId="3" applyNumberFormat="1" applyFont="1" applyFill="1" applyBorder="1" applyAlignment="1">
      <alignment vertical="center"/>
    </xf>
    <xf numFmtId="168" fontId="1" fillId="9" borderId="42" xfId="3" applyNumberFormat="1" applyFont="1" applyFill="1" applyBorder="1" applyAlignment="1">
      <alignment horizontal="left" vertical="center"/>
    </xf>
    <xf numFmtId="0" fontId="1" fillId="9" borderId="42" xfId="0" applyFont="1" applyFill="1" applyBorder="1" applyAlignment="1">
      <alignment horizontal="left" vertical="center"/>
    </xf>
    <xf numFmtId="3" fontId="7" fillId="9" borderId="42" xfId="0" applyNumberFormat="1" applyFont="1" applyFill="1" applyBorder="1" applyAlignment="1">
      <alignment horizontal="left"/>
    </xf>
    <xf numFmtId="0" fontId="1" fillId="9" borderId="42" xfId="0" applyFont="1" applyFill="1" applyBorder="1" applyAlignment="1">
      <alignment horizontal="left" vertical="top" wrapText="1"/>
    </xf>
    <xf numFmtId="3" fontId="7" fillId="9" borderId="42" xfId="0" applyNumberFormat="1" applyFont="1" applyFill="1" applyBorder="1" applyAlignment="1">
      <alignment horizontal="center"/>
    </xf>
    <xf numFmtId="3" fontId="7" fillId="9" borderId="42" xfId="2" applyNumberFormat="1" applyFont="1" applyFill="1" applyBorder="1" applyAlignment="1">
      <alignment horizontal="center" vertical="top" wrapText="1"/>
    </xf>
    <xf numFmtId="1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justify" vertical="top" wrapText="1"/>
    </xf>
    <xf numFmtId="169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2" fontId="8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7" fillId="9" borderId="42" xfId="0" applyNumberFormat="1" applyFont="1" applyFill="1" applyBorder="1" applyAlignment="1">
      <alignment horizontal="right"/>
    </xf>
    <xf numFmtId="3" fontId="2" fillId="3" borderId="42" xfId="0" applyNumberFormat="1" applyFont="1" applyFill="1" applyBorder="1" applyAlignment="1">
      <alignment horizontal="right" vertical="center"/>
    </xf>
    <xf numFmtId="0" fontId="1" fillId="9" borderId="42" xfId="0" applyFont="1" applyFill="1" applyBorder="1" applyAlignment="1"/>
    <xf numFmtId="3" fontId="1" fillId="9" borderId="42" xfId="0" applyNumberFormat="1" applyFont="1" applyFill="1" applyBorder="1" applyAlignment="1">
      <alignment horizontal="right"/>
    </xf>
    <xf numFmtId="0" fontId="1" fillId="9" borderId="42" xfId="0" applyFont="1" applyFill="1" applyBorder="1" applyAlignment="1">
      <alignment horizontal="center" vertical="center"/>
    </xf>
    <xf numFmtId="49" fontId="1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3" fontId="8" fillId="9" borderId="42" xfId="0" applyNumberFormat="1" applyFont="1" applyFill="1" applyBorder="1" applyAlignment="1">
      <alignment horizontal="justify" vertical="center" wrapText="1"/>
    </xf>
    <xf numFmtId="3" fontId="8" fillId="9" borderId="42" xfId="0" applyNumberFormat="1" applyFont="1" applyFill="1" applyBorder="1" applyAlignment="1">
      <alignment horizontal="justify" vertical="top" wrapText="1"/>
    </xf>
    <xf numFmtId="3" fontId="7" fillId="9" borderId="42" xfId="0" applyNumberFormat="1" applyFont="1" applyFill="1" applyBorder="1" applyAlignment="1">
      <alignment horizontal="center" vertical="center"/>
    </xf>
    <xf numFmtId="169" fontId="8" fillId="9" borderId="42" xfId="2" applyNumberFormat="1" applyFont="1" applyFill="1" applyBorder="1" applyAlignment="1">
      <alignment horizontal="center" vertical="center"/>
    </xf>
    <xf numFmtId="0" fontId="1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Protection="1">
      <protection hidden="1"/>
    </xf>
    <xf numFmtId="0" fontId="13" fillId="9" borderId="42" xfId="0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2" fontId="8" fillId="9" borderId="42" xfId="2" applyNumberFormat="1" applyFont="1" applyFill="1" applyBorder="1" applyAlignment="1">
      <alignment horizontal="center" vertical="center"/>
    </xf>
    <xf numFmtId="3" fontId="7" fillId="9" borderId="42" xfId="2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26986</xdr:colOff>
      <xdr:row>1</xdr:row>
      <xdr:rowOff>68405</xdr:rowOff>
    </xdr:from>
    <xdr:to>
      <xdr:col>6</xdr:col>
      <xdr:colOff>960436</xdr:colOff>
      <xdr:row>8</xdr:row>
      <xdr:rowOff>2623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" y="258905"/>
          <a:ext cx="6465887" cy="1267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5"/>
  <sheetViews>
    <sheetView showGridLines="0" tabSelected="1" zoomScaleNormal="100" workbookViewId="0">
      <selection activeCell="J13" sqref="J1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8.8554687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7"/>
      <c r="C8" s="3"/>
      <c r="D8" s="2"/>
      <c r="E8" s="3"/>
      <c r="F8" s="3"/>
      <c r="G8" s="115"/>
    </row>
    <row r="9" spans="1:249" ht="12.75" customHeight="1" x14ac:dyDescent="0.25">
      <c r="A9" s="8"/>
      <c r="B9" s="99" t="s">
        <v>0</v>
      </c>
      <c r="C9" s="125" t="s">
        <v>54</v>
      </c>
      <c r="D9" s="14"/>
      <c r="E9" s="173" t="s">
        <v>66</v>
      </c>
      <c r="F9" s="174"/>
      <c r="G9" s="129">
        <v>37500</v>
      </c>
    </row>
    <row r="10" spans="1:249" ht="33.75" customHeight="1" x14ac:dyDescent="0.25">
      <c r="A10" s="8"/>
      <c r="B10" s="100" t="s">
        <v>1</v>
      </c>
      <c r="C10" s="126" t="s">
        <v>103</v>
      </c>
      <c r="D10" s="14"/>
      <c r="E10" s="175" t="s">
        <v>2</v>
      </c>
      <c r="F10" s="176"/>
      <c r="G10" s="130" t="s">
        <v>112</v>
      </c>
    </row>
    <row r="11" spans="1:249" ht="18" customHeight="1" x14ac:dyDescent="0.25">
      <c r="A11" s="8"/>
      <c r="B11" s="100" t="s">
        <v>3</v>
      </c>
      <c r="C11" s="96" t="s">
        <v>52</v>
      </c>
      <c r="D11" s="14"/>
      <c r="E11" s="175" t="s">
        <v>70</v>
      </c>
      <c r="F11" s="176"/>
      <c r="G11" s="131">
        <v>280</v>
      </c>
    </row>
    <row r="12" spans="1:249" ht="29.25" customHeight="1" x14ac:dyDescent="0.25">
      <c r="A12" s="8"/>
      <c r="B12" s="100" t="s">
        <v>4</v>
      </c>
      <c r="C12" s="96" t="s">
        <v>53</v>
      </c>
      <c r="D12" s="14"/>
      <c r="E12" s="122" t="s">
        <v>5</v>
      </c>
      <c r="F12" s="123"/>
      <c r="G12" s="132">
        <f>G9*G11</f>
        <v>10500000</v>
      </c>
    </row>
    <row r="13" spans="1:249" ht="11.25" customHeight="1" x14ac:dyDescent="0.25">
      <c r="A13" s="8"/>
      <c r="B13" s="100" t="s">
        <v>6</v>
      </c>
      <c r="C13" s="96"/>
      <c r="D13" s="14"/>
      <c r="E13" s="175" t="s">
        <v>7</v>
      </c>
      <c r="F13" s="176"/>
      <c r="G13" s="133" t="s">
        <v>98</v>
      </c>
    </row>
    <row r="14" spans="1:249" ht="30.75" customHeight="1" x14ac:dyDescent="0.25">
      <c r="A14" s="8"/>
      <c r="B14" s="100" t="s">
        <v>8</v>
      </c>
      <c r="C14" s="127"/>
      <c r="D14" s="14"/>
      <c r="E14" s="175" t="s">
        <v>9</v>
      </c>
      <c r="F14" s="176"/>
      <c r="G14" s="134" t="s">
        <v>112</v>
      </c>
    </row>
    <row r="15" spans="1:249" ht="39" customHeight="1" x14ac:dyDescent="0.25">
      <c r="A15" s="8"/>
      <c r="B15" s="100" t="s">
        <v>10</v>
      </c>
      <c r="C15" s="128">
        <v>44958</v>
      </c>
      <c r="D15" s="14"/>
      <c r="E15" s="177" t="s">
        <v>11</v>
      </c>
      <c r="F15" s="178"/>
      <c r="G15" s="135" t="s">
        <v>99</v>
      </c>
      <c r="IO15"/>
    </row>
    <row r="16" spans="1:249" ht="12" customHeight="1" x14ac:dyDescent="0.25">
      <c r="A16" s="2"/>
      <c r="B16" s="98"/>
      <c r="C16" s="15"/>
      <c r="D16" s="16"/>
      <c r="E16" s="17"/>
      <c r="F16" s="17"/>
      <c r="G16" s="116"/>
    </row>
    <row r="17" spans="1:7" ht="12" customHeight="1" x14ac:dyDescent="0.25">
      <c r="A17" s="5"/>
      <c r="B17" s="166" t="s">
        <v>12</v>
      </c>
      <c r="C17" s="167"/>
      <c r="D17" s="167"/>
      <c r="E17" s="167"/>
      <c r="F17" s="167"/>
      <c r="G17" s="167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" customHeight="1" x14ac:dyDescent="0.25">
      <c r="A21" s="5"/>
      <c r="B21" s="144" t="s">
        <v>77</v>
      </c>
      <c r="C21" s="157" t="s">
        <v>59</v>
      </c>
      <c r="D21" s="158">
        <v>7</v>
      </c>
      <c r="E21" s="157" t="s">
        <v>108</v>
      </c>
      <c r="F21" s="157">
        <v>20000</v>
      </c>
      <c r="G21" s="147">
        <f t="shared" ref="G21:G35" si="0">D21*F21</f>
        <v>140000</v>
      </c>
    </row>
    <row r="22" spans="1:7" ht="12" customHeight="1" x14ac:dyDescent="0.25">
      <c r="A22" s="5"/>
      <c r="B22" s="144" t="s">
        <v>82</v>
      </c>
      <c r="C22" s="157" t="s">
        <v>59</v>
      </c>
      <c r="D22" s="158">
        <v>1.5</v>
      </c>
      <c r="E22" s="157" t="s">
        <v>109</v>
      </c>
      <c r="F22" s="157">
        <v>20000</v>
      </c>
      <c r="G22" s="147">
        <f t="shared" si="0"/>
        <v>30000</v>
      </c>
    </row>
    <row r="23" spans="1:7" ht="12" customHeight="1" x14ac:dyDescent="0.25">
      <c r="A23" s="5"/>
      <c r="B23" s="144" t="s">
        <v>83</v>
      </c>
      <c r="C23" s="157" t="s">
        <v>59</v>
      </c>
      <c r="D23" s="158">
        <v>4</v>
      </c>
      <c r="E23" s="157" t="s">
        <v>109</v>
      </c>
      <c r="F23" s="157">
        <v>20000</v>
      </c>
      <c r="G23" s="147">
        <f t="shared" si="0"/>
        <v>80000</v>
      </c>
    </row>
    <row r="24" spans="1:7" ht="12" customHeight="1" x14ac:dyDescent="0.25">
      <c r="A24" s="5"/>
      <c r="B24" s="144" t="s">
        <v>84</v>
      </c>
      <c r="C24" s="157" t="s">
        <v>59</v>
      </c>
      <c r="D24" s="158">
        <v>3</v>
      </c>
      <c r="E24" s="157" t="s">
        <v>107</v>
      </c>
      <c r="F24" s="157">
        <v>20000</v>
      </c>
      <c r="G24" s="147">
        <f t="shared" si="0"/>
        <v>60000</v>
      </c>
    </row>
    <row r="25" spans="1:7" ht="12" customHeight="1" x14ac:dyDescent="0.25">
      <c r="A25" s="5"/>
      <c r="B25" s="144" t="s">
        <v>85</v>
      </c>
      <c r="C25" s="157" t="s">
        <v>59</v>
      </c>
      <c r="D25" s="158">
        <v>3</v>
      </c>
      <c r="E25" s="157" t="s">
        <v>110</v>
      </c>
      <c r="F25" s="157">
        <v>20000</v>
      </c>
      <c r="G25" s="147">
        <f t="shared" si="0"/>
        <v>60000</v>
      </c>
    </row>
    <row r="26" spans="1:7" ht="12" customHeight="1" x14ac:dyDescent="0.25">
      <c r="A26" s="5"/>
      <c r="B26" s="155" t="s">
        <v>113</v>
      </c>
      <c r="C26" s="157" t="s">
        <v>59</v>
      </c>
      <c r="D26" s="158">
        <v>1</v>
      </c>
      <c r="E26" s="157" t="s">
        <v>110</v>
      </c>
      <c r="F26" s="157">
        <v>20000</v>
      </c>
      <c r="G26" s="147">
        <f t="shared" si="0"/>
        <v>20000</v>
      </c>
    </row>
    <row r="27" spans="1:7" ht="12" customHeight="1" x14ac:dyDescent="0.25">
      <c r="A27" s="8"/>
      <c r="B27" s="155" t="s">
        <v>92</v>
      </c>
      <c r="C27" s="157" t="s">
        <v>59</v>
      </c>
      <c r="D27" s="158">
        <v>0.5</v>
      </c>
      <c r="E27" s="157" t="s">
        <v>110</v>
      </c>
      <c r="F27" s="157">
        <v>20000</v>
      </c>
      <c r="G27" s="147">
        <f t="shared" si="0"/>
        <v>10000</v>
      </c>
    </row>
    <row r="28" spans="1:7" ht="12" customHeight="1" x14ac:dyDescent="0.25">
      <c r="A28" s="8"/>
      <c r="B28" s="155" t="s">
        <v>88</v>
      </c>
      <c r="C28" s="157" t="s">
        <v>59</v>
      </c>
      <c r="D28" s="158">
        <v>8</v>
      </c>
      <c r="E28" s="157" t="s">
        <v>110</v>
      </c>
      <c r="F28" s="157">
        <v>20000</v>
      </c>
      <c r="G28" s="147">
        <f t="shared" si="0"/>
        <v>160000</v>
      </c>
    </row>
    <row r="29" spans="1:7" ht="12" customHeight="1" x14ac:dyDescent="0.25">
      <c r="A29" s="8"/>
      <c r="B29" s="156" t="s">
        <v>114</v>
      </c>
      <c r="C29" s="157" t="s">
        <v>59</v>
      </c>
      <c r="D29" s="158">
        <v>3</v>
      </c>
      <c r="E29" s="157" t="s">
        <v>110</v>
      </c>
      <c r="F29" s="157">
        <v>20000</v>
      </c>
      <c r="G29" s="147">
        <f t="shared" si="0"/>
        <v>60000</v>
      </c>
    </row>
    <row r="30" spans="1:7" ht="12" customHeight="1" x14ac:dyDescent="0.25">
      <c r="A30" s="8"/>
      <c r="B30" s="155" t="s">
        <v>89</v>
      </c>
      <c r="C30" s="157" t="s">
        <v>59</v>
      </c>
      <c r="D30" s="158">
        <v>5</v>
      </c>
      <c r="E30" s="157" t="s">
        <v>111</v>
      </c>
      <c r="F30" s="157">
        <v>20000</v>
      </c>
      <c r="G30" s="147">
        <f t="shared" si="0"/>
        <v>100000</v>
      </c>
    </row>
    <row r="31" spans="1:7" ht="12" customHeight="1" x14ac:dyDescent="0.25">
      <c r="A31" s="8"/>
      <c r="B31" s="155" t="s">
        <v>79</v>
      </c>
      <c r="C31" s="157" t="s">
        <v>59</v>
      </c>
      <c r="D31" s="158">
        <v>3</v>
      </c>
      <c r="E31" s="157" t="s">
        <v>110</v>
      </c>
      <c r="F31" s="157">
        <v>20000</v>
      </c>
      <c r="G31" s="147">
        <f t="shared" si="0"/>
        <v>60000</v>
      </c>
    </row>
    <row r="32" spans="1:7" ht="12" customHeight="1" x14ac:dyDescent="0.25">
      <c r="A32" s="8"/>
      <c r="B32" s="155" t="s">
        <v>80</v>
      </c>
      <c r="C32" s="157" t="s">
        <v>59</v>
      </c>
      <c r="D32" s="158">
        <v>3</v>
      </c>
      <c r="E32" s="157" t="s">
        <v>110</v>
      </c>
      <c r="F32" s="157">
        <v>20000</v>
      </c>
      <c r="G32" s="147">
        <f t="shared" si="0"/>
        <v>60000</v>
      </c>
    </row>
    <row r="33" spans="1:8" ht="12" customHeight="1" x14ac:dyDescent="0.25">
      <c r="A33" s="8"/>
      <c r="B33" s="155" t="s">
        <v>90</v>
      </c>
      <c r="C33" s="157" t="s">
        <v>59</v>
      </c>
      <c r="D33" s="158">
        <v>1</v>
      </c>
      <c r="E33" s="157" t="s">
        <v>110</v>
      </c>
      <c r="F33" s="157">
        <v>20000</v>
      </c>
      <c r="G33" s="147">
        <f t="shared" si="0"/>
        <v>20000</v>
      </c>
    </row>
    <row r="34" spans="1:8" ht="12" customHeight="1" x14ac:dyDescent="0.25">
      <c r="A34" s="8"/>
      <c r="B34" s="155" t="s">
        <v>81</v>
      </c>
      <c r="C34" s="157" t="s">
        <v>59</v>
      </c>
      <c r="D34" s="158">
        <v>140</v>
      </c>
      <c r="E34" s="157" t="s">
        <v>112</v>
      </c>
      <c r="F34" s="157">
        <v>20000</v>
      </c>
      <c r="G34" s="147">
        <f t="shared" si="0"/>
        <v>2800000</v>
      </c>
    </row>
    <row r="35" spans="1:8" ht="12" customHeight="1" x14ac:dyDescent="0.25">
      <c r="A35" s="8"/>
      <c r="B35" s="155" t="s">
        <v>91</v>
      </c>
      <c r="C35" s="157" t="s">
        <v>59</v>
      </c>
      <c r="D35" s="158">
        <v>4</v>
      </c>
      <c r="E35" s="157" t="s">
        <v>112</v>
      </c>
      <c r="F35" s="157">
        <v>20000</v>
      </c>
      <c r="G35" s="147">
        <f t="shared" si="0"/>
        <v>80000</v>
      </c>
    </row>
    <row r="36" spans="1:8" ht="12.75" customHeight="1" x14ac:dyDescent="0.25">
      <c r="A36" s="5"/>
      <c r="B36" s="118" t="s">
        <v>20</v>
      </c>
      <c r="C36" s="119"/>
      <c r="D36" s="120"/>
      <c r="E36" s="120"/>
      <c r="F36" s="120"/>
      <c r="G36" s="121">
        <f>SUM(G21:G35)</f>
        <v>3740000</v>
      </c>
    </row>
    <row r="37" spans="1:8" ht="12" customHeight="1" x14ac:dyDescent="0.25">
      <c r="A37" s="2"/>
      <c r="B37" s="18"/>
      <c r="C37" s="20"/>
      <c r="D37" s="20"/>
      <c r="E37" s="20"/>
      <c r="F37" s="27"/>
      <c r="G37" s="28"/>
    </row>
    <row r="38" spans="1:8" ht="12" customHeight="1" x14ac:dyDescent="0.25">
      <c r="A38" s="4"/>
      <c r="B38" s="29" t="s">
        <v>21</v>
      </c>
      <c r="C38" s="30"/>
      <c r="D38" s="31"/>
      <c r="E38" s="31"/>
      <c r="F38" s="32"/>
      <c r="G38" s="33"/>
    </row>
    <row r="39" spans="1:8" ht="24" customHeight="1" x14ac:dyDescent="0.25">
      <c r="A39" s="4"/>
      <c r="B39" s="34" t="s">
        <v>14</v>
      </c>
      <c r="C39" s="35" t="s">
        <v>15</v>
      </c>
      <c r="D39" s="35" t="s">
        <v>16</v>
      </c>
      <c r="E39" s="26" t="s">
        <v>17</v>
      </c>
      <c r="F39" s="35" t="s">
        <v>18</v>
      </c>
      <c r="G39" s="34" t="s">
        <v>19</v>
      </c>
    </row>
    <row r="40" spans="1:8" ht="12" customHeight="1" x14ac:dyDescent="0.25">
      <c r="A40" s="4"/>
      <c r="B40" s="36"/>
      <c r="C40" s="37"/>
      <c r="D40" s="37"/>
      <c r="E40" s="37"/>
      <c r="F40" s="38"/>
      <c r="G40" s="39"/>
    </row>
    <row r="41" spans="1:8" ht="12" customHeight="1" x14ac:dyDescent="0.25">
      <c r="A41" s="4"/>
      <c r="B41" s="6" t="s">
        <v>22</v>
      </c>
      <c r="C41" s="7"/>
      <c r="D41" s="7"/>
      <c r="E41" s="7"/>
      <c r="F41" s="40"/>
      <c r="G41" s="12"/>
    </row>
    <row r="42" spans="1:8" ht="12" customHeight="1" x14ac:dyDescent="0.25">
      <c r="A42" s="2"/>
      <c r="B42" s="41"/>
      <c r="C42" s="42"/>
      <c r="D42" s="42"/>
      <c r="E42" s="42"/>
      <c r="F42" s="43"/>
      <c r="G42" s="44"/>
    </row>
    <row r="43" spans="1:8" ht="12" customHeight="1" x14ac:dyDescent="0.25">
      <c r="A43" s="4"/>
      <c r="B43" s="29" t="s">
        <v>23</v>
      </c>
      <c r="C43" s="30"/>
      <c r="D43" s="31"/>
      <c r="E43" s="31"/>
      <c r="F43" s="32"/>
      <c r="G43" s="33"/>
    </row>
    <row r="44" spans="1:8" ht="24" customHeight="1" x14ac:dyDescent="0.25">
      <c r="A44" s="4"/>
      <c r="B44" s="56" t="s">
        <v>14</v>
      </c>
      <c r="C44" s="56" t="s">
        <v>15</v>
      </c>
      <c r="D44" s="45" t="s">
        <v>16</v>
      </c>
      <c r="E44" s="26" t="s">
        <v>17</v>
      </c>
      <c r="F44" s="46" t="s">
        <v>18</v>
      </c>
      <c r="G44" s="45" t="s">
        <v>19</v>
      </c>
    </row>
    <row r="45" spans="1:8" ht="12.75" customHeight="1" x14ac:dyDescent="0.25">
      <c r="A45" s="8"/>
      <c r="B45" s="159" t="s">
        <v>93</v>
      </c>
      <c r="C45" s="161" t="s">
        <v>63</v>
      </c>
      <c r="D45" s="162">
        <v>0.1</v>
      </c>
      <c r="E45" s="157" t="s">
        <v>107</v>
      </c>
      <c r="F45" s="157">
        <v>220000</v>
      </c>
      <c r="G45" s="160">
        <f>D45*F45</f>
        <v>22000</v>
      </c>
      <c r="H45" s="117"/>
    </row>
    <row r="46" spans="1:8" ht="12.75" customHeight="1" x14ac:dyDescent="0.25">
      <c r="A46" s="5"/>
      <c r="B46" s="134" t="s">
        <v>94</v>
      </c>
      <c r="C46" s="157" t="s">
        <v>63</v>
      </c>
      <c r="D46" s="162">
        <v>0.05</v>
      </c>
      <c r="E46" s="157" t="s">
        <v>107</v>
      </c>
      <c r="F46" s="157">
        <v>350000</v>
      </c>
      <c r="G46" s="160">
        <f t="shared" ref="G46:G49" si="1">D46*F46</f>
        <v>17500</v>
      </c>
      <c r="H46" s="117"/>
    </row>
    <row r="47" spans="1:8" ht="12.75" customHeight="1" x14ac:dyDescent="0.25">
      <c r="A47" s="5"/>
      <c r="B47" s="144" t="s">
        <v>78</v>
      </c>
      <c r="C47" s="157" t="s">
        <v>63</v>
      </c>
      <c r="D47" s="163">
        <v>0.1</v>
      </c>
      <c r="E47" s="157" t="s">
        <v>107</v>
      </c>
      <c r="F47" s="157">
        <v>180000</v>
      </c>
      <c r="G47" s="160">
        <f t="shared" si="1"/>
        <v>18000</v>
      </c>
      <c r="H47" s="117"/>
    </row>
    <row r="48" spans="1:8" ht="12.75" customHeight="1" x14ac:dyDescent="0.25">
      <c r="A48" s="5"/>
      <c r="B48" s="144" t="s">
        <v>86</v>
      </c>
      <c r="C48" s="157" t="s">
        <v>63</v>
      </c>
      <c r="D48" s="163">
        <v>0.05</v>
      </c>
      <c r="E48" s="157" t="s">
        <v>107</v>
      </c>
      <c r="F48" s="157">
        <v>350000</v>
      </c>
      <c r="G48" s="160">
        <f t="shared" si="1"/>
        <v>17500</v>
      </c>
      <c r="H48" s="117"/>
    </row>
    <row r="49" spans="1:8" ht="12.75" customHeight="1" x14ac:dyDescent="0.25">
      <c r="A49" s="5"/>
      <c r="B49" s="156" t="s">
        <v>87</v>
      </c>
      <c r="C49" s="157" t="s">
        <v>63</v>
      </c>
      <c r="D49" s="163">
        <v>0.05</v>
      </c>
      <c r="E49" s="157" t="s">
        <v>107</v>
      </c>
      <c r="F49" s="157">
        <v>120000</v>
      </c>
      <c r="G49" s="160">
        <f t="shared" si="1"/>
        <v>6000</v>
      </c>
      <c r="H49" s="117"/>
    </row>
    <row r="50" spans="1:8" ht="12.75" customHeight="1" x14ac:dyDescent="0.25">
      <c r="A50" s="4"/>
      <c r="B50" s="6" t="s">
        <v>24</v>
      </c>
      <c r="C50" s="7"/>
      <c r="D50" s="101"/>
      <c r="E50" s="101"/>
      <c r="F50" s="101"/>
      <c r="G50" s="102">
        <f>SUM(G45:G49)</f>
        <v>81000</v>
      </c>
    </row>
    <row r="51" spans="1:8" ht="12" customHeight="1" x14ac:dyDescent="0.25">
      <c r="A51" s="2"/>
      <c r="B51" s="41"/>
      <c r="C51" s="42"/>
      <c r="D51" s="42"/>
      <c r="E51" s="42"/>
      <c r="F51" s="43"/>
      <c r="G51" s="44"/>
    </row>
    <row r="52" spans="1:8" ht="12" customHeight="1" x14ac:dyDescent="0.25">
      <c r="A52" s="4"/>
      <c r="B52" s="29" t="s">
        <v>25</v>
      </c>
      <c r="C52" s="30"/>
      <c r="D52" s="31"/>
      <c r="E52" s="31"/>
      <c r="F52" s="32"/>
      <c r="G52" s="33"/>
    </row>
    <row r="53" spans="1:8" ht="24" customHeight="1" x14ac:dyDescent="0.25">
      <c r="A53" s="4"/>
      <c r="B53" s="47" t="s">
        <v>26</v>
      </c>
      <c r="C53" s="47" t="s">
        <v>27</v>
      </c>
      <c r="D53" s="47" t="s">
        <v>28</v>
      </c>
      <c r="E53" s="47"/>
      <c r="F53" s="47" t="s">
        <v>18</v>
      </c>
      <c r="G53" s="48" t="s">
        <v>19</v>
      </c>
    </row>
    <row r="54" spans="1:8" ht="12" customHeight="1" x14ac:dyDescent="0.25">
      <c r="A54" s="8"/>
      <c r="B54" s="39" t="s">
        <v>118</v>
      </c>
      <c r="C54" s="136" t="s">
        <v>64</v>
      </c>
      <c r="D54" s="137">
        <v>72000</v>
      </c>
      <c r="E54" s="136" t="s">
        <v>104</v>
      </c>
      <c r="F54" s="136">
        <v>6</v>
      </c>
      <c r="G54" s="147">
        <f>D54*F54</f>
        <v>432000</v>
      </c>
    </row>
    <row r="55" spans="1:8" ht="12" customHeight="1" x14ac:dyDescent="0.25">
      <c r="A55" s="8"/>
      <c r="B55" s="39" t="s">
        <v>100</v>
      </c>
      <c r="C55" s="136" t="s">
        <v>64</v>
      </c>
      <c r="D55" s="138">
        <v>177</v>
      </c>
      <c r="E55" s="136" t="s">
        <v>104</v>
      </c>
      <c r="F55" s="136">
        <v>2000</v>
      </c>
      <c r="G55" s="147">
        <f t="shared" ref="G55:G63" si="2">D55*F55</f>
        <v>354000</v>
      </c>
    </row>
    <row r="56" spans="1:8" ht="12" customHeight="1" x14ac:dyDescent="0.25">
      <c r="A56" s="8"/>
      <c r="B56" s="39" t="s">
        <v>97</v>
      </c>
      <c r="C56" s="136" t="s">
        <v>64</v>
      </c>
      <c r="D56" s="138">
        <v>5</v>
      </c>
      <c r="E56" s="136" t="s">
        <v>104</v>
      </c>
      <c r="F56" s="136">
        <v>23958</v>
      </c>
      <c r="G56" s="147">
        <f t="shared" si="2"/>
        <v>119790</v>
      </c>
    </row>
    <row r="57" spans="1:8" ht="12" customHeight="1" x14ac:dyDescent="0.25">
      <c r="A57" s="8"/>
      <c r="B57" s="139" t="s">
        <v>102</v>
      </c>
      <c r="C57" s="136" t="s">
        <v>64</v>
      </c>
      <c r="D57" s="138">
        <v>5</v>
      </c>
      <c r="E57" s="136" t="s">
        <v>104</v>
      </c>
      <c r="F57" s="136">
        <v>145000</v>
      </c>
      <c r="G57" s="147">
        <f t="shared" si="2"/>
        <v>725000</v>
      </c>
    </row>
    <row r="58" spans="1:8" ht="12" customHeight="1" x14ac:dyDescent="0.25">
      <c r="A58" s="8"/>
      <c r="B58" s="39" t="s">
        <v>95</v>
      </c>
      <c r="C58" s="136" t="s">
        <v>73</v>
      </c>
      <c r="D58" s="140">
        <v>1.5</v>
      </c>
      <c r="E58" s="136" t="s">
        <v>104</v>
      </c>
      <c r="F58" s="136">
        <v>22000</v>
      </c>
      <c r="G58" s="147">
        <f t="shared" si="2"/>
        <v>33000</v>
      </c>
    </row>
    <row r="59" spans="1:8" ht="12" customHeight="1" x14ac:dyDescent="0.25">
      <c r="A59" s="8"/>
      <c r="B59" s="39" t="s">
        <v>101</v>
      </c>
      <c r="C59" s="136" t="s">
        <v>64</v>
      </c>
      <c r="D59" s="164">
        <v>3333</v>
      </c>
      <c r="E59" s="136" t="s">
        <v>104</v>
      </c>
      <c r="F59" s="136">
        <v>500</v>
      </c>
      <c r="G59" s="147">
        <f t="shared" si="2"/>
        <v>1666500</v>
      </c>
    </row>
    <row r="60" spans="1:8" s="1" customFormat="1" ht="12" customHeight="1" x14ac:dyDescent="0.25">
      <c r="A60" s="8"/>
      <c r="B60" s="141" t="s">
        <v>55</v>
      </c>
      <c r="C60" s="142" t="s">
        <v>61</v>
      </c>
      <c r="D60" s="165">
        <v>2000</v>
      </c>
      <c r="E60" s="136" t="s">
        <v>106</v>
      </c>
      <c r="F60" s="136">
        <v>180</v>
      </c>
      <c r="G60" s="147">
        <f t="shared" si="2"/>
        <v>360000</v>
      </c>
    </row>
    <row r="61" spans="1:8" s="1" customFormat="1" ht="12" customHeight="1" x14ac:dyDescent="0.25">
      <c r="A61" s="8"/>
      <c r="B61" s="141" t="s">
        <v>115</v>
      </c>
      <c r="C61" s="142" t="s">
        <v>72</v>
      </c>
      <c r="D61" s="143">
        <v>120</v>
      </c>
      <c r="E61" s="136" t="s">
        <v>106</v>
      </c>
      <c r="F61" s="136">
        <v>1244</v>
      </c>
      <c r="G61" s="147">
        <f t="shared" si="2"/>
        <v>149280</v>
      </c>
    </row>
    <row r="62" spans="1:8" s="1" customFormat="1" ht="12" customHeight="1" x14ac:dyDescent="0.25">
      <c r="A62" s="8"/>
      <c r="B62" s="141" t="s">
        <v>116</v>
      </c>
      <c r="C62" s="142" t="s">
        <v>72</v>
      </c>
      <c r="D62" s="143">
        <v>80</v>
      </c>
      <c r="E62" s="136" t="s">
        <v>106</v>
      </c>
      <c r="F62" s="136">
        <v>1137</v>
      </c>
      <c r="G62" s="147">
        <f t="shared" si="2"/>
        <v>90960</v>
      </c>
    </row>
    <row r="63" spans="1:8" s="1" customFormat="1" ht="12" customHeight="1" x14ac:dyDescent="0.25">
      <c r="A63" s="8"/>
      <c r="B63" s="141" t="s">
        <v>117</v>
      </c>
      <c r="C63" s="142" t="s">
        <v>72</v>
      </c>
      <c r="D63" s="143">
        <v>200</v>
      </c>
      <c r="E63" s="136" t="s">
        <v>106</v>
      </c>
      <c r="F63" s="136">
        <v>1390</v>
      </c>
      <c r="G63" s="147">
        <f t="shared" si="2"/>
        <v>278000</v>
      </c>
    </row>
    <row r="64" spans="1:8" s="1" customFormat="1" ht="12" customHeight="1" x14ac:dyDescent="0.25">
      <c r="A64" s="8"/>
      <c r="B64" s="144" t="s">
        <v>56</v>
      </c>
      <c r="C64" s="136" t="s">
        <v>60</v>
      </c>
      <c r="D64" s="145">
        <v>2.5</v>
      </c>
      <c r="E64" s="136" t="s">
        <v>104</v>
      </c>
      <c r="F64" s="136">
        <v>10895</v>
      </c>
      <c r="G64" s="148">
        <f>D64*F64</f>
        <v>27237.5</v>
      </c>
    </row>
    <row r="65" spans="1:8" s="1" customFormat="1" ht="12" customHeight="1" x14ac:dyDescent="0.25">
      <c r="A65" s="8"/>
      <c r="B65" s="144" t="s">
        <v>74</v>
      </c>
      <c r="C65" s="136" t="s">
        <v>72</v>
      </c>
      <c r="D65" s="146">
        <v>2.5</v>
      </c>
      <c r="E65" s="136" t="s">
        <v>104</v>
      </c>
      <c r="F65" s="136">
        <v>50000</v>
      </c>
      <c r="G65" s="148">
        <f t="shared" ref="G65:G68" si="3">D65*F65</f>
        <v>125000</v>
      </c>
    </row>
    <row r="66" spans="1:8" s="1" customFormat="1" ht="12" customHeight="1" x14ac:dyDescent="0.25">
      <c r="A66" s="8"/>
      <c r="B66" s="144" t="s">
        <v>75</v>
      </c>
      <c r="C66" s="136" t="s">
        <v>72</v>
      </c>
      <c r="D66" s="146">
        <v>6.9</v>
      </c>
      <c r="E66" s="136" t="s">
        <v>104</v>
      </c>
      <c r="F66" s="136">
        <v>8000</v>
      </c>
      <c r="G66" s="148">
        <f t="shared" si="3"/>
        <v>55200</v>
      </c>
    </row>
    <row r="67" spans="1:8" s="1" customFormat="1" ht="12" customHeight="1" x14ac:dyDescent="0.25">
      <c r="A67" s="8"/>
      <c r="B67" s="144" t="s">
        <v>76</v>
      </c>
      <c r="C67" s="136" t="s">
        <v>60</v>
      </c>
      <c r="D67" s="146">
        <v>0.6</v>
      </c>
      <c r="E67" s="136" t="s">
        <v>104</v>
      </c>
      <c r="F67" s="136">
        <v>50000</v>
      </c>
      <c r="G67" s="148">
        <f t="shared" si="3"/>
        <v>30000</v>
      </c>
    </row>
    <row r="68" spans="1:8" s="1" customFormat="1" ht="12" customHeight="1" x14ac:dyDescent="0.25">
      <c r="A68" s="8"/>
      <c r="B68" s="144" t="s">
        <v>96</v>
      </c>
      <c r="C68" s="136" t="s">
        <v>60</v>
      </c>
      <c r="D68" s="146">
        <v>0.4</v>
      </c>
      <c r="E68" s="136" t="s">
        <v>104</v>
      </c>
      <c r="F68" s="136">
        <v>48552</v>
      </c>
      <c r="G68" s="148">
        <f t="shared" si="3"/>
        <v>19420.8</v>
      </c>
    </row>
    <row r="69" spans="1:8" s="1" customFormat="1" ht="12.75" customHeight="1" x14ac:dyDescent="0.25">
      <c r="A69" s="8"/>
      <c r="B69" s="49" t="s">
        <v>29</v>
      </c>
      <c r="C69" s="50"/>
      <c r="D69" s="50"/>
      <c r="E69" s="50"/>
      <c r="F69" s="50"/>
      <c r="G69" s="149">
        <f>SUM(G54:G68)</f>
        <v>4465388.3</v>
      </c>
    </row>
    <row r="70" spans="1:8" s="1" customFormat="1" ht="12" customHeight="1" x14ac:dyDescent="0.25">
      <c r="A70" s="2"/>
      <c r="B70" s="51"/>
      <c r="C70" s="52"/>
      <c r="D70" s="52"/>
      <c r="E70" s="53"/>
      <c r="F70" s="54"/>
      <c r="G70" s="55"/>
    </row>
    <row r="71" spans="1:8" s="1" customFormat="1" ht="12" customHeight="1" x14ac:dyDescent="0.25">
      <c r="A71" s="4"/>
      <c r="B71" s="29" t="s">
        <v>30</v>
      </c>
      <c r="C71" s="30"/>
      <c r="D71" s="31"/>
      <c r="E71" s="31"/>
      <c r="F71" s="32"/>
      <c r="G71" s="33"/>
    </row>
    <row r="72" spans="1:8" s="1" customFormat="1" ht="24" customHeight="1" x14ac:dyDescent="0.25">
      <c r="A72" s="4"/>
      <c r="B72" s="56" t="s">
        <v>31</v>
      </c>
      <c r="C72" s="47" t="s">
        <v>27</v>
      </c>
      <c r="D72" s="47" t="s">
        <v>28</v>
      </c>
      <c r="E72" s="56"/>
      <c r="F72" s="47" t="s">
        <v>18</v>
      </c>
      <c r="G72" s="56" t="s">
        <v>19</v>
      </c>
    </row>
    <row r="73" spans="1:8" s="1" customFormat="1" ht="14.25" customHeight="1" x14ac:dyDescent="0.25">
      <c r="A73" s="8"/>
      <c r="B73" s="150" t="s">
        <v>71</v>
      </c>
      <c r="C73" s="152" t="s">
        <v>64</v>
      </c>
      <c r="D73" s="152">
        <v>1</v>
      </c>
      <c r="E73" s="153" t="s">
        <v>105</v>
      </c>
      <c r="F73" s="154">
        <v>33000</v>
      </c>
      <c r="G73" s="151">
        <f>F73*D73</f>
        <v>33000</v>
      </c>
    </row>
    <row r="74" spans="1:8" s="1" customFormat="1" ht="13.5" customHeight="1" x14ac:dyDescent="0.25">
      <c r="A74" s="4"/>
      <c r="B74" s="57" t="s">
        <v>32</v>
      </c>
      <c r="C74" s="58"/>
      <c r="D74" s="58"/>
      <c r="E74" s="59"/>
      <c r="F74" s="60"/>
      <c r="G74" s="124">
        <f>G73</f>
        <v>33000</v>
      </c>
      <c r="H74" s="11"/>
    </row>
    <row r="75" spans="1:8" s="1" customFormat="1" ht="12" customHeight="1" x14ac:dyDescent="0.25">
      <c r="A75" s="2"/>
      <c r="B75" s="61"/>
      <c r="C75" s="61"/>
      <c r="D75" s="61"/>
      <c r="E75" s="61"/>
      <c r="F75" s="62"/>
      <c r="G75" s="63"/>
    </row>
    <row r="76" spans="1:8" s="1" customFormat="1" ht="12" customHeight="1" x14ac:dyDescent="0.25">
      <c r="A76" s="8"/>
      <c r="B76" s="105" t="s">
        <v>33</v>
      </c>
      <c r="C76" s="106"/>
      <c r="D76" s="106"/>
      <c r="E76" s="106"/>
      <c r="F76" s="106"/>
      <c r="G76" s="107">
        <f>G36+G41+G50+G69+G74</f>
        <v>8319388.2999999998</v>
      </c>
    </row>
    <row r="77" spans="1:8" s="1" customFormat="1" ht="12" customHeight="1" x14ac:dyDescent="0.25">
      <c r="A77" s="8"/>
      <c r="B77" s="108" t="s">
        <v>34</v>
      </c>
      <c r="C77" s="104"/>
      <c r="D77" s="104"/>
      <c r="E77" s="104"/>
      <c r="F77" s="104"/>
      <c r="G77" s="109">
        <f>G76*0.05</f>
        <v>415969.41500000004</v>
      </c>
    </row>
    <row r="78" spans="1:8" s="1" customFormat="1" ht="12" customHeight="1" x14ac:dyDescent="0.25">
      <c r="A78" s="8"/>
      <c r="B78" s="110" t="s">
        <v>35</v>
      </c>
      <c r="C78" s="103"/>
      <c r="D78" s="103"/>
      <c r="E78" s="103"/>
      <c r="F78" s="103"/>
      <c r="G78" s="111">
        <f>G77+G76</f>
        <v>8735357.7149999999</v>
      </c>
    </row>
    <row r="79" spans="1:8" s="1" customFormat="1" ht="12" customHeight="1" x14ac:dyDescent="0.25">
      <c r="A79" s="8"/>
      <c r="B79" s="108" t="s">
        <v>36</v>
      </c>
      <c r="C79" s="104"/>
      <c r="D79" s="104"/>
      <c r="E79" s="104"/>
      <c r="F79" s="104"/>
      <c r="G79" s="109">
        <f>G12</f>
        <v>10500000</v>
      </c>
    </row>
    <row r="80" spans="1:8" s="1" customFormat="1" ht="12" customHeight="1" x14ac:dyDescent="0.25">
      <c r="A80" s="8"/>
      <c r="B80" s="112" t="s">
        <v>37</v>
      </c>
      <c r="C80" s="113"/>
      <c r="D80" s="113"/>
      <c r="E80" s="113"/>
      <c r="F80" s="113"/>
      <c r="G80" s="114">
        <f>G79-G78</f>
        <v>1764642.2850000001</v>
      </c>
    </row>
    <row r="81" spans="1:7" s="1" customFormat="1" ht="12" customHeight="1" x14ac:dyDescent="0.25">
      <c r="A81" s="8"/>
      <c r="B81" s="64" t="s">
        <v>57</v>
      </c>
      <c r="C81" s="65"/>
      <c r="D81" s="65"/>
      <c r="E81" s="65"/>
      <c r="F81" s="65"/>
      <c r="G81" s="66"/>
    </row>
    <row r="82" spans="1:7" s="1" customFormat="1" ht="12.75" customHeight="1" thickBot="1" x14ac:dyDescent="0.3">
      <c r="A82" s="8"/>
      <c r="B82" s="67"/>
      <c r="C82" s="65"/>
      <c r="D82" s="65"/>
      <c r="E82" s="65"/>
      <c r="F82" s="65"/>
      <c r="G82" s="66"/>
    </row>
    <row r="83" spans="1:7" s="1" customFormat="1" ht="12" customHeight="1" x14ac:dyDescent="0.25">
      <c r="A83" s="8"/>
      <c r="B83" s="68" t="s">
        <v>58</v>
      </c>
      <c r="C83" s="69"/>
      <c r="D83" s="69"/>
      <c r="E83" s="69"/>
      <c r="F83" s="70"/>
      <c r="G83" s="66"/>
    </row>
    <row r="84" spans="1:7" s="1" customFormat="1" ht="12" customHeight="1" x14ac:dyDescent="0.25">
      <c r="A84" s="8"/>
      <c r="B84" s="71" t="s">
        <v>38</v>
      </c>
      <c r="C84" s="72"/>
      <c r="D84" s="72"/>
      <c r="E84" s="72"/>
      <c r="F84" s="73"/>
      <c r="G84" s="66"/>
    </row>
    <row r="85" spans="1:7" s="1" customFormat="1" ht="12" customHeight="1" x14ac:dyDescent="0.25">
      <c r="A85" s="8"/>
      <c r="B85" s="71" t="s">
        <v>39</v>
      </c>
      <c r="C85" s="72"/>
      <c r="D85" s="72"/>
      <c r="E85" s="72"/>
      <c r="F85" s="73"/>
      <c r="G85" s="66"/>
    </row>
    <row r="86" spans="1:7" s="1" customFormat="1" ht="12" customHeight="1" x14ac:dyDescent="0.25">
      <c r="A86" s="8"/>
      <c r="B86" s="71" t="s">
        <v>40</v>
      </c>
      <c r="C86" s="72"/>
      <c r="D86" s="72"/>
      <c r="E86" s="72"/>
      <c r="F86" s="73"/>
      <c r="G86" s="66"/>
    </row>
    <row r="87" spans="1:7" s="1" customFormat="1" ht="12" customHeight="1" x14ac:dyDescent="0.25">
      <c r="A87" s="8"/>
      <c r="B87" s="71" t="s">
        <v>41</v>
      </c>
      <c r="C87" s="72"/>
      <c r="D87" s="72"/>
      <c r="E87" s="72"/>
      <c r="F87" s="73"/>
      <c r="G87" s="66"/>
    </row>
    <row r="88" spans="1:7" s="1" customFormat="1" ht="12" customHeight="1" x14ac:dyDescent="0.25">
      <c r="A88" s="8"/>
      <c r="B88" s="71" t="s">
        <v>42</v>
      </c>
      <c r="C88" s="72"/>
      <c r="D88" s="72"/>
      <c r="E88" s="72"/>
      <c r="F88" s="73"/>
      <c r="G88" s="66"/>
    </row>
    <row r="89" spans="1:7" s="1" customFormat="1" ht="12.75" customHeight="1" thickBot="1" x14ac:dyDescent="0.3">
      <c r="A89" s="8"/>
      <c r="B89" s="74" t="s">
        <v>43</v>
      </c>
      <c r="C89" s="75"/>
      <c r="D89" s="75"/>
      <c r="E89" s="75"/>
      <c r="F89" s="76"/>
      <c r="G89" s="66"/>
    </row>
    <row r="90" spans="1:7" s="1" customFormat="1" ht="12.75" customHeight="1" x14ac:dyDescent="0.25">
      <c r="A90" s="8"/>
      <c r="B90" s="67"/>
      <c r="C90" s="72"/>
      <c r="D90" s="72"/>
      <c r="E90" s="72"/>
      <c r="F90" s="72"/>
      <c r="G90" s="66"/>
    </row>
    <row r="91" spans="1:7" s="1" customFormat="1" ht="15" customHeight="1" thickBot="1" x14ac:dyDescent="0.3">
      <c r="A91" s="8"/>
      <c r="B91" s="168" t="s">
        <v>44</v>
      </c>
      <c r="C91" s="169"/>
      <c r="D91" s="77"/>
      <c r="E91" s="78"/>
      <c r="F91" s="78"/>
      <c r="G91" s="66"/>
    </row>
    <row r="92" spans="1:7" s="1" customFormat="1" ht="12" customHeight="1" x14ac:dyDescent="0.25">
      <c r="A92" s="8"/>
      <c r="B92" s="79" t="s">
        <v>31</v>
      </c>
      <c r="C92" s="80" t="s">
        <v>62</v>
      </c>
      <c r="D92" s="81" t="s">
        <v>45</v>
      </c>
      <c r="E92" s="78"/>
      <c r="F92" s="78"/>
      <c r="G92" s="66"/>
    </row>
    <row r="93" spans="1:7" s="1" customFormat="1" ht="12" customHeight="1" x14ac:dyDescent="0.25">
      <c r="A93" s="8"/>
      <c r="B93" s="82" t="s">
        <v>46</v>
      </c>
      <c r="C93" s="83">
        <f>G36</f>
        <v>3740000</v>
      </c>
      <c r="D93" s="84">
        <f>(C93/C99)</f>
        <v>0.42814503103608736</v>
      </c>
      <c r="E93" s="78"/>
      <c r="F93" s="78"/>
      <c r="G93" s="66"/>
    </row>
    <row r="94" spans="1:7" s="1" customFormat="1" ht="12" customHeight="1" x14ac:dyDescent="0.25">
      <c r="A94" s="8"/>
      <c r="B94" s="82" t="s">
        <v>47</v>
      </c>
      <c r="C94" s="83">
        <f>G41</f>
        <v>0</v>
      </c>
      <c r="D94" s="84">
        <v>0</v>
      </c>
      <c r="E94" s="78"/>
      <c r="F94" s="78"/>
      <c r="G94" s="66"/>
    </row>
    <row r="95" spans="1:7" s="1" customFormat="1" ht="12" customHeight="1" x14ac:dyDescent="0.25">
      <c r="A95" s="8"/>
      <c r="B95" s="82" t="s">
        <v>48</v>
      </c>
      <c r="C95" s="83">
        <f>G50</f>
        <v>81000</v>
      </c>
      <c r="D95" s="84">
        <f>(C95/C99)</f>
        <v>9.2726597630810367E-3</v>
      </c>
      <c r="E95" s="78"/>
      <c r="F95" s="78"/>
      <c r="G95" s="66"/>
    </row>
    <row r="96" spans="1:7" s="1" customFormat="1" ht="12" customHeight="1" x14ac:dyDescent="0.25">
      <c r="A96" s="8"/>
      <c r="B96" s="82" t="s">
        <v>26</v>
      </c>
      <c r="C96" s="83">
        <f>G69</f>
        <v>4465388.3</v>
      </c>
      <c r="D96" s="84">
        <f>(C96/C99)</f>
        <v>0.51118551130793621</v>
      </c>
      <c r="E96" s="78"/>
      <c r="F96" s="78"/>
      <c r="G96" s="66"/>
    </row>
    <row r="97" spans="1:7" s="1" customFormat="1" ht="12" customHeight="1" x14ac:dyDescent="0.25">
      <c r="A97" s="8"/>
      <c r="B97" s="82" t="s">
        <v>49</v>
      </c>
      <c r="C97" s="85">
        <f>G74</f>
        <v>33000</v>
      </c>
      <c r="D97" s="84">
        <f>(C97/C99)</f>
        <v>3.7777502738478297E-3</v>
      </c>
      <c r="E97" s="86"/>
      <c r="F97" s="86"/>
      <c r="G97" s="66"/>
    </row>
    <row r="98" spans="1:7" s="1" customFormat="1" ht="12" customHeight="1" x14ac:dyDescent="0.25">
      <c r="A98" s="8"/>
      <c r="B98" s="82" t="s">
        <v>50</v>
      </c>
      <c r="C98" s="85">
        <f>G77</f>
        <v>415969.41500000004</v>
      </c>
      <c r="D98" s="84">
        <f>(C98/C99)</f>
        <v>4.7619047619047623E-2</v>
      </c>
      <c r="E98" s="86"/>
      <c r="F98" s="86"/>
      <c r="G98" s="66"/>
    </row>
    <row r="99" spans="1:7" s="1" customFormat="1" ht="12.75" customHeight="1" thickBot="1" x14ac:dyDescent="0.3">
      <c r="A99" s="8"/>
      <c r="B99" s="87" t="s">
        <v>65</v>
      </c>
      <c r="C99" s="88">
        <f>SUM(C93:C98)</f>
        <v>8735357.7149999999</v>
      </c>
      <c r="D99" s="89">
        <f>SUM(D93:D98)</f>
        <v>1.0000000000000002</v>
      </c>
      <c r="E99" s="86"/>
      <c r="F99" s="86"/>
      <c r="G99" s="66"/>
    </row>
    <row r="100" spans="1:7" s="1" customFormat="1" ht="12" customHeight="1" x14ac:dyDescent="0.25">
      <c r="A100" s="8"/>
      <c r="B100" s="67"/>
      <c r="C100" s="65"/>
      <c r="D100" s="65"/>
      <c r="E100" s="65"/>
      <c r="F100" s="65"/>
      <c r="G100" s="66"/>
    </row>
    <row r="101" spans="1:7" s="1" customFormat="1" ht="12.75" customHeight="1" thickBot="1" x14ac:dyDescent="0.3">
      <c r="A101" s="8"/>
      <c r="B101" s="13"/>
      <c r="C101" s="65"/>
      <c r="D101" s="65"/>
      <c r="E101" s="65"/>
      <c r="F101" s="65"/>
      <c r="G101" s="66"/>
    </row>
    <row r="102" spans="1:7" s="1" customFormat="1" ht="12" customHeight="1" thickBot="1" x14ac:dyDescent="0.3">
      <c r="A102" s="8"/>
      <c r="B102" s="170" t="s">
        <v>67</v>
      </c>
      <c r="C102" s="171"/>
      <c r="D102" s="171"/>
      <c r="E102" s="172"/>
      <c r="F102" s="86"/>
      <c r="G102" s="66"/>
    </row>
    <row r="103" spans="1:7" s="1" customFormat="1" ht="12" customHeight="1" x14ac:dyDescent="0.25">
      <c r="A103" s="8"/>
      <c r="B103" s="90" t="s">
        <v>68</v>
      </c>
      <c r="C103" s="91">
        <v>37000</v>
      </c>
      <c r="D103" s="91">
        <v>37500</v>
      </c>
      <c r="E103" s="91">
        <v>38000</v>
      </c>
      <c r="F103" s="92"/>
      <c r="G103" s="93"/>
    </row>
    <row r="104" spans="1:7" s="1" customFormat="1" ht="12.75" customHeight="1" thickBot="1" x14ac:dyDescent="0.3">
      <c r="A104" s="8"/>
      <c r="B104" s="87" t="s">
        <v>69</v>
      </c>
      <c r="C104" s="88">
        <f>(G78/C103)</f>
        <v>236.09074905405404</v>
      </c>
      <c r="D104" s="88">
        <f>(G78/D103)</f>
        <v>232.9428724</v>
      </c>
      <c r="E104" s="94">
        <f>(G78/E103)</f>
        <v>229.87783460526316</v>
      </c>
      <c r="F104" s="92"/>
      <c r="G104" s="93">
        <v>0</v>
      </c>
    </row>
    <row r="105" spans="1:7" s="1" customFormat="1" ht="15.6" customHeight="1" x14ac:dyDescent="0.25">
      <c r="A105" s="8"/>
      <c r="B105" s="64" t="s">
        <v>51</v>
      </c>
      <c r="C105" s="72"/>
      <c r="D105" s="72"/>
      <c r="E105" s="72"/>
      <c r="F105" s="72"/>
      <c r="G105" s="95"/>
    </row>
  </sheetData>
  <mergeCells count="9">
    <mergeCell ref="B17:G17"/>
    <mergeCell ref="B91:C91"/>
    <mergeCell ref="B102:E102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CRESPA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2023-04-27T14:44:41Z</dcterms:modified>
</cp:coreProperties>
</file>