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LECHUGA CRESP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12" i="2"/>
  <c r="G79" i="2" s="1"/>
  <c r="G35" i="2" l="1"/>
  <c r="G34" i="2"/>
  <c r="G33" i="2"/>
  <c r="G32" i="2"/>
  <c r="G31" i="2"/>
  <c r="G30" i="2"/>
  <c r="G29" i="2"/>
  <c r="G28" i="2"/>
  <c r="G65" i="2"/>
  <c r="G66" i="2"/>
  <c r="G67" i="2"/>
  <c r="G68" i="2"/>
  <c r="G64" i="2"/>
  <c r="G27" i="2"/>
  <c r="G60" i="2"/>
  <c r="G61" i="2"/>
  <c r="G62" i="2"/>
  <c r="G63" i="2"/>
  <c r="G26" i="2"/>
  <c r="G25" i="2"/>
  <c r="G24" i="2"/>
  <c r="G23" i="2"/>
  <c r="G55" i="2"/>
  <c r="G56" i="2"/>
  <c r="G57" i="2"/>
  <c r="G58" i="2"/>
  <c r="G22" i="2"/>
  <c r="G46" i="2"/>
  <c r="G47" i="2"/>
  <c r="G48" i="2"/>
  <c r="G49" i="2"/>
  <c r="G21" i="2"/>
  <c r="G54" i="2"/>
  <c r="G73" i="2"/>
  <c r="G74" i="2" s="1"/>
  <c r="G45" i="2"/>
  <c r="G69" i="2" l="1"/>
  <c r="G36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<sst xmlns="http://schemas.openxmlformats.org/spreadsheetml/2006/main" count="201" uniqueCount="121">
  <si>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</si>
  <si>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</si>
  <si>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</si>
  <si>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</si>
  <si>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</si>
  <si>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</si>
  <si>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</si>
  <si>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</si>
  <si>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</si>
  <si>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</si>
  <si>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</si>
  <si>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</si>
  <si>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</si>
  <si>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</si>
  <si>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</si>
  <si>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</si>
  <si>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</si>
  <si>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</si>
  <si>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</si>
  <si>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</si>
  <si>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</si>
  <si>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</si>
  <si>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</si>
  <si>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</si>
  <si>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</si>
  <si>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</si>
  <si>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</si>
  <si>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</si>
  <si>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</si>
  <si>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</si>
  <si>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</si>
  <si>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</si>
  <si>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</si>
  <si>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</si>
  <si>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</si>
  <si>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</si>
  <si>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</si>
  <si>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</si>
  <si>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</si>
  <si>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</si>
  <si>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</si>
  <si>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</si>
  <si>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</si>
  <si>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</si>
  <si>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</si>
  <si>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</si>
  <si>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</si>
  <si>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</si>
  <si>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</si>
  <si>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</si>
  <si>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</si>
  <si>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</si>
  <si>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</si>
  <si>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</si>
  <si>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</si>
  <si>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</si>
  <si>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</si>
  <si>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</si>
  <si>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</si>
  <si>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</si>
  <si>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</si>
  <si>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</si>
  <si>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</si>
  <si>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</si>
  <si>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</si>
  <si>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</si>
  <si>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</si>
  <si>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</si>
  <si>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</si>
  <si>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</si>
  <si>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</si>
  <si>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</si>
  <si>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</si>
  <si>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</si>
  <si>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</si>
  <si>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</si>
  <si>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</si>
  <si>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</si>
  <si>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</si>
  <si>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</si>
  <si>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</si>
  <si>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</si>
  <si>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</si>
  <si>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</si>
  <si>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</si>
  <si>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</si>
  <si>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</si>
  <si>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</si>
  <si>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</si>
  <si>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</si>
  <si>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</si>
  <si>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</si>
  <si>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</si>
  <si>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</si>
  <si>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</si>
  <si>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</si>
  <si>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</si>
  <si>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</si>
  <si>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HELADA-LLUVIA EXTEMPORANEA-GRANIZO</t>
  </si>
  <si>
    <t>Bandejas Speedling (406 celdas)</t>
  </si>
  <si>
    <t>Cajas de cartón   (Plataneras recicladas) )</t>
  </si>
  <si>
    <t>Cinta de riego (rollo a 20 cm gotero,2.800 mt)</t>
  </si>
  <si>
    <t xml:space="preserve">CRESPA </t>
  </si>
  <si>
    <t>Junio</t>
  </si>
  <si>
    <t>Julio</t>
  </si>
  <si>
    <t>Julio-Agosto</t>
  </si>
  <si>
    <t>Agosto-Octubre</t>
  </si>
  <si>
    <t>Julio-Septiembre</t>
  </si>
  <si>
    <t>Julio-Octubre</t>
  </si>
  <si>
    <t>Septiembre-Octubre</t>
  </si>
  <si>
    <t>Septiembre-Enero</t>
  </si>
  <si>
    <t>Noviembre-Enero</t>
  </si>
  <si>
    <t xml:space="preserve">Ferlilización  pre trasplante </t>
  </si>
  <si>
    <t>Parcializaciones en cobertera</t>
  </si>
  <si>
    <t>Mezcla 11-30-11</t>
  </si>
  <si>
    <t>Muriato de potasio</t>
  </si>
  <si>
    <t>Can 27</t>
  </si>
  <si>
    <t>Semilla</t>
  </si>
  <si>
    <t>TEMUCO</t>
  </si>
  <si>
    <t>FREIRE-TEMUCO</t>
  </si>
  <si>
    <t>Vega Modelo -  Feria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</si>
</sst>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0" fontId="7" fillId="9" borderId="49" xfId="0" applyFont="1" applyFill="1" applyBorder="1" applyAlignment="1">
      <alignment horizontal="left" vertical="center"/>
    </xf>
    <xf numFmtId="3" fontId="7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9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3" fontId="7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168" fontId="1" fillId="9" borderId="42" xfId="3" applyNumberFormat="1" applyFont="1" applyFill="1" applyBorder="1" applyAlignment="1">
      <alignment horizontal="right" vertical="top" wrapText="1"/>
    </xf>
    <xf numFmtId="17" fontId="1" fillId="9" borderId="42" xfId="0" applyNumberFormat="1" applyFont="1" applyFill="1" applyBorder="1" applyAlignment="1">
      <alignment horizontal="right" vertical="top" wrapText="1"/>
    </xf>
    <xf numFmtId="168" fontId="1" fillId="9" borderId="42" xfId="3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right" vertical="top" wrapText="1"/>
    </xf>
    <xf numFmtId="49" fontId="1" fillId="2" borderId="63" xfId="0" applyNumberFormat="1" applyFont="1" applyFill="1" applyBorder="1" applyAlignment="1">
      <alignment horizontal="left" vertical="center"/>
    </xf>
    <xf numFmtId="49" fontId="1" fillId="2" borderId="63" xfId="0" applyNumberFormat="1" applyFont="1" applyFill="1" applyBorder="1" applyAlignment="1">
      <alignment horizontal="left" vertical="center" wrapText="1"/>
    </xf>
    <xf numFmtId="1" fontId="1" fillId="9" borderId="49" xfId="0" applyNumberFormat="1" applyFont="1" applyFill="1" applyBorder="1" applyAlignment="1">
      <alignment horizontal="left" vertical="top" wrapText="1"/>
    </xf>
    <xf numFmtId="17" fontId="8" fillId="9" borderId="50" xfId="1" applyNumberFormat="1" applyFont="1" applyFill="1" applyBorder="1" applyAlignment="1">
      <alignment horizontal="left" vertical="center"/>
    </xf>
    <xf numFmtId="3" fontId="7" fillId="9" borderId="42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39829</xdr:rowOff>
    </xdr:from>
    <xdr:to>
      <xdr:col>7</xdr:col>
      <xdr:colOff>6983</xdr:colOff>
      <xdr:row>7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9829"/>
          <a:ext cx="6636383" cy="1455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topLeftCell="A83" zoomScaleNormal="100" workbookViewId="0">
      <selection activeCell="H9" sqref="H9"/>
    </sheetView>
  </sheetViews>
  <sheetFormatPr baseColWidth="10" defaultColWidth="10.85546875" defaultRowHeight="11.25" customHeight="1" x14ac:dyDescent="0.25"/>
  <cols>
    <col min="1" max="1" width="6.140625" style="1" customWidth="1"/>
    <col min="2" max="2" width="28.855468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6"/>
      <c r="C8" s="3"/>
      <c r="D8" s="2"/>
      <c r="E8" s="3"/>
      <c r="F8" s="3"/>
      <c r="G8" s="114"/>
    </row>
    <row r="9" spans="1:249" ht="12.75" customHeight="1" x14ac:dyDescent="0.25">
      <c r="A9" s="8"/>
      <c r="B9" s="98" t="s">
        <v>0</v>
      </c>
      <c r="C9" s="124" t="s">
        <v>54</v>
      </c>
      <c r="D9" s="14"/>
      <c r="E9" s="174" t="s">
        <v>66</v>
      </c>
      <c r="F9" s="175"/>
      <c r="G9" s="155">
        <v>37500</v>
      </c>
    </row>
    <row r="10" spans="1:249" ht="15.75" customHeight="1" x14ac:dyDescent="0.25">
      <c r="A10" s="8"/>
      <c r="B10" s="99" t="s">
        <v>1</v>
      </c>
      <c r="C10" s="162" t="s">
        <v>102</v>
      </c>
      <c r="D10" s="14"/>
      <c r="E10" s="176" t="s">
        <v>2</v>
      </c>
      <c r="F10" s="177"/>
      <c r="G10" s="156" t="s">
        <v>111</v>
      </c>
    </row>
    <row r="11" spans="1:249" ht="15.75" customHeight="1" x14ac:dyDescent="0.25">
      <c r="A11" s="8"/>
      <c r="B11" s="99" t="s">
        <v>3</v>
      </c>
      <c r="C11" s="160" t="s">
        <v>52</v>
      </c>
      <c r="D11" s="14"/>
      <c r="E11" s="176" t="s">
        <v>70</v>
      </c>
      <c r="F11" s="177"/>
      <c r="G11" s="157">
        <v>300</v>
      </c>
    </row>
    <row r="12" spans="1:249" ht="15.75" customHeight="1" x14ac:dyDescent="0.25">
      <c r="A12" s="8"/>
      <c r="B12" s="99" t="s">
        <v>4</v>
      </c>
      <c r="C12" s="161" t="s">
        <v>53</v>
      </c>
      <c r="D12" s="14"/>
      <c r="E12" s="121" t="s">
        <v>5</v>
      </c>
      <c r="F12" s="122"/>
      <c r="G12" s="157">
        <f>G9*G11</f>
        <v>11250000</v>
      </c>
    </row>
    <row r="13" spans="1:249" ht="15.75" customHeight="1" x14ac:dyDescent="0.25">
      <c r="A13" s="8"/>
      <c r="B13" s="99" t="s">
        <v>6</v>
      </c>
      <c r="C13" s="160" t="s">
        <v>118</v>
      </c>
      <c r="D13" s="14"/>
      <c r="E13" s="176" t="s">
        <v>7</v>
      </c>
      <c r="F13" s="177"/>
      <c r="G13" s="158" t="s">
        <v>120</v>
      </c>
    </row>
    <row r="14" spans="1:249" ht="15.75" customHeight="1" x14ac:dyDescent="0.25">
      <c r="A14" s="8"/>
      <c r="B14" s="99" t="s">
        <v>8</v>
      </c>
      <c r="C14" s="160" t="s">
        <v>119</v>
      </c>
      <c r="D14" s="14"/>
      <c r="E14" s="176" t="s">
        <v>9</v>
      </c>
      <c r="F14" s="177"/>
      <c r="G14" s="138" t="s">
        <v>111</v>
      </c>
    </row>
    <row r="15" spans="1:249" ht="39.75" customHeight="1" x14ac:dyDescent="0.25">
      <c r="A15" s="8"/>
      <c r="B15" s="99" t="s">
        <v>10</v>
      </c>
      <c r="C15" s="163">
        <v>44958</v>
      </c>
      <c r="D15" s="14"/>
      <c r="E15" s="178" t="s">
        <v>11</v>
      </c>
      <c r="F15" s="179"/>
      <c r="G15" s="159" t="s">
        <v>98</v>
      </c>
      <c r="IO15"/>
    </row>
    <row r="16" spans="1:249" ht="12" customHeight="1" x14ac:dyDescent="0.25">
      <c r="A16" s="2"/>
      <c r="B16" s="97"/>
      <c r="C16" s="15"/>
      <c r="D16" s="16"/>
      <c r="E16" s="17"/>
      <c r="F16" s="17"/>
      <c r="G16" s="115"/>
    </row>
    <row r="17" spans="1:7" ht="12" customHeight="1" x14ac:dyDescent="0.25">
      <c r="A17" s="5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4" t="s">
        <v>77</v>
      </c>
      <c r="C21" s="147" t="s">
        <v>59</v>
      </c>
      <c r="D21" s="148">
        <v>7</v>
      </c>
      <c r="E21" s="164" t="s">
        <v>107</v>
      </c>
      <c r="F21" s="164">
        <v>20000</v>
      </c>
      <c r="G21" s="137">
        <f t="shared" ref="G21:G35" si="0">D21*F21</f>
        <v>140000</v>
      </c>
    </row>
    <row r="22" spans="1:7" ht="12" customHeight="1" x14ac:dyDescent="0.25">
      <c r="A22" s="5"/>
      <c r="B22" s="134" t="s">
        <v>82</v>
      </c>
      <c r="C22" s="147" t="s">
        <v>59</v>
      </c>
      <c r="D22" s="148">
        <v>1.5</v>
      </c>
      <c r="E22" s="164" t="s">
        <v>108</v>
      </c>
      <c r="F22" s="164">
        <v>20000</v>
      </c>
      <c r="G22" s="137">
        <f t="shared" si="0"/>
        <v>30000</v>
      </c>
    </row>
    <row r="23" spans="1:7" ht="12" customHeight="1" x14ac:dyDescent="0.25">
      <c r="A23" s="5"/>
      <c r="B23" s="134" t="s">
        <v>83</v>
      </c>
      <c r="C23" s="147" t="s">
        <v>59</v>
      </c>
      <c r="D23" s="148">
        <v>4</v>
      </c>
      <c r="E23" s="164" t="s">
        <v>108</v>
      </c>
      <c r="F23" s="164">
        <v>20000</v>
      </c>
      <c r="G23" s="137">
        <f t="shared" si="0"/>
        <v>80000</v>
      </c>
    </row>
    <row r="24" spans="1:7" ht="12" customHeight="1" x14ac:dyDescent="0.25">
      <c r="A24" s="5"/>
      <c r="B24" s="134" t="s">
        <v>84</v>
      </c>
      <c r="C24" s="147" t="s">
        <v>59</v>
      </c>
      <c r="D24" s="148">
        <v>3</v>
      </c>
      <c r="E24" s="164" t="s">
        <v>106</v>
      </c>
      <c r="F24" s="164">
        <v>20000</v>
      </c>
      <c r="G24" s="137">
        <f t="shared" si="0"/>
        <v>60000</v>
      </c>
    </row>
    <row r="25" spans="1:7" ht="12" customHeight="1" x14ac:dyDescent="0.25">
      <c r="A25" s="5"/>
      <c r="B25" s="134" t="s">
        <v>85</v>
      </c>
      <c r="C25" s="147" t="s">
        <v>59</v>
      </c>
      <c r="D25" s="148">
        <v>3</v>
      </c>
      <c r="E25" s="164" t="s">
        <v>109</v>
      </c>
      <c r="F25" s="164">
        <v>20000</v>
      </c>
      <c r="G25" s="137">
        <f t="shared" si="0"/>
        <v>60000</v>
      </c>
    </row>
    <row r="26" spans="1:7" ht="12" customHeight="1" x14ac:dyDescent="0.25">
      <c r="A26" s="5"/>
      <c r="B26" s="145" t="s">
        <v>112</v>
      </c>
      <c r="C26" s="147" t="s">
        <v>59</v>
      </c>
      <c r="D26" s="148">
        <v>1</v>
      </c>
      <c r="E26" s="164" t="s">
        <v>109</v>
      </c>
      <c r="F26" s="164">
        <v>20000</v>
      </c>
      <c r="G26" s="137">
        <f t="shared" si="0"/>
        <v>20000</v>
      </c>
    </row>
    <row r="27" spans="1:7" ht="12" customHeight="1" x14ac:dyDescent="0.25">
      <c r="A27" s="8"/>
      <c r="B27" s="145" t="s">
        <v>92</v>
      </c>
      <c r="C27" s="147" t="s">
        <v>59</v>
      </c>
      <c r="D27" s="148">
        <v>0.5</v>
      </c>
      <c r="E27" s="164" t="s">
        <v>109</v>
      </c>
      <c r="F27" s="164">
        <v>20000</v>
      </c>
      <c r="G27" s="137">
        <f t="shared" si="0"/>
        <v>10000</v>
      </c>
    </row>
    <row r="28" spans="1:7" ht="12" customHeight="1" x14ac:dyDescent="0.25">
      <c r="A28" s="8"/>
      <c r="B28" s="145" t="s">
        <v>88</v>
      </c>
      <c r="C28" s="147" t="s">
        <v>59</v>
      </c>
      <c r="D28" s="148">
        <v>8</v>
      </c>
      <c r="E28" s="164" t="s">
        <v>109</v>
      </c>
      <c r="F28" s="164">
        <v>20000</v>
      </c>
      <c r="G28" s="137">
        <f t="shared" si="0"/>
        <v>160000</v>
      </c>
    </row>
    <row r="29" spans="1:7" ht="12" customHeight="1" x14ac:dyDescent="0.25">
      <c r="A29" s="8"/>
      <c r="B29" s="146" t="s">
        <v>113</v>
      </c>
      <c r="C29" s="147" t="s">
        <v>59</v>
      </c>
      <c r="D29" s="148">
        <v>3</v>
      </c>
      <c r="E29" s="164" t="s">
        <v>109</v>
      </c>
      <c r="F29" s="164">
        <v>20000</v>
      </c>
      <c r="G29" s="137">
        <f t="shared" si="0"/>
        <v>60000</v>
      </c>
    </row>
    <row r="30" spans="1:7" ht="12" customHeight="1" x14ac:dyDescent="0.25">
      <c r="A30" s="8"/>
      <c r="B30" s="145" t="s">
        <v>89</v>
      </c>
      <c r="C30" s="147" t="s">
        <v>59</v>
      </c>
      <c r="D30" s="148">
        <v>5</v>
      </c>
      <c r="E30" s="164" t="s">
        <v>110</v>
      </c>
      <c r="F30" s="164">
        <v>20000</v>
      </c>
      <c r="G30" s="137">
        <f t="shared" si="0"/>
        <v>100000</v>
      </c>
    </row>
    <row r="31" spans="1:7" ht="12" customHeight="1" x14ac:dyDescent="0.25">
      <c r="A31" s="8"/>
      <c r="B31" s="145" t="s">
        <v>79</v>
      </c>
      <c r="C31" s="147" t="s">
        <v>59</v>
      </c>
      <c r="D31" s="148">
        <v>3</v>
      </c>
      <c r="E31" s="164" t="s">
        <v>109</v>
      </c>
      <c r="F31" s="164">
        <v>20000</v>
      </c>
      <c r="G31" s="137">
        <f t="shared" si="0"/>
        <v>60000</v>
      </c>
    </row>
    <row r="32" spans="1:7" ht="12" customHeight="1" x14ac:dyDescent="0.25">
      <c r="A32" s="8"/>
      <c r="B32" s="145" t="s">
        <v>80</v>
      </c>
      <c r="C32" s="147" t="s">
        <v>59</v>
      </c>
      <c r="D32" s="148">
        <v>3</v>
      </c>
      <c r="E32" s="164" t="s">
        <v>109</v>
      </c>
      <c r="F32" s="164">
        <v>20000</v>
      </c>
      <c r="G32" s="137">
        <f t="shared" si="0"/>
        <v>60000</v>
      </c>
    </row>
    <row r="33" spans="1:8" ht="12" customHeight="1" x14ac:dyDescent="0.25">
      <c r="A33" s="8"/>
      <c r="B33" s="145" t="s">
        <v>90</v>
      </c>
      <c r="C33" s="147" t="s">
        <v>59</v>
      </c>
      <c r="D33" s="148">
        <v>1</v>
      </c>
      <c r="E33" s="164" t="s">
        <v>109</v>
      </c>
      <c r="F33" s="164">
        <v>20000</v>
      </c>
      <c r="G33" s="137">
        <f t="shared" si="0"/>
        <v>20000</v>
      </c>
    </row>
    <row r="34" spans="1:8" ht="12" customHeight="1" x14ac:dyDescent="0.25">
      <c r="A34" s="8"/>
      <c r="B34" s="145" t="s">
        <v>81</v>
      </c>
      <c r="C34" s="147" t="s">
        <v>59</v>
      </c>
      <c r="D34" s="148">
        <v>140</v>
      </c>
      <c r="E34" s="164" t="s">
        <v>111</v>
      </c>
      <c r="F34" s="164">
        <v>20000</v>
      </c>
      <c r="G34" s="137">
        <f t="shared" si="0"/>
        <v>2800000</v>
      </c>
    </row>
    <row r="35" spans="1:8" ht="12" customHeight="1" x14ac:dyDescent="0.25">
      <c r="A35" s="8"/>
      <c r="B35" s="145" t="s">
        <v>91</v>
      </c>
      <c r="C35" s="147" t="s">
        <v>59</v>
      </c>
      <c r="D35" s="148">
        <v>4</v>
      </c>
      <c r="E35" s="164" t="s">
        <v>111</v>
      </c>
      <c r="F35" s="164">
        <v>20000</v>
      </c>
      <c r="G35" s="137">
        <f t="shared" si="0"/>
        <v>80000</v>
      </c>
    </row>
    <row r="36" spans="1:8" ht="12.75" customHeight="1" x14ac:dyDescent="0.25">
      <c r="A36" s="5"/>
      <c r="B36" s="117" t="s">
        <v>20</v>
      </c>
      <c r="C36" s="118"/>
      <c r="D36" s="119"/>
      <c r="E36" s="119"/>
      <c r="F36" s="119"/>
      <c r="G36" s="120">
        <f>SUM(G21:G35)</f>
        <v>3740000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49" t="s">
        <v>93</v>
      </c>
      <c r="C45" s="150" t="s">
        <v>63</v>
      </c>
      <c r="D45" s="151">
        <v>0.1</v>
      </c>
      <c r="E45" s="164" t="s">
        <v>106</v>
      </c>
      <c r="F45" s="164">
        <v>220000</v>
      </c>
      <c r="G45" s="137">
        <f>D45*F45</f>
        <v>22000</v>
      </c>
      <c r="H45" s="116"/>
    </row>
    <row r="46" spans="1:8" ht="12.75" customHeight="1" x14ac:dyDescent="0.25">
      <c r="A46" s="5"/>
      <c r="B46" s="125" t="s">
        <v>94</v>
      </c>
      <c r="C46" s="147" t="s">
        <v>63</v>
      </c>
      <c r="D46" s="151">
        <v>0.05</v>
      </c>
      <c r="E46" s="164" t="s">
        <v>106</v>
      </c>
      <c r="F46" s="164">
        <v>350000</v>
      </c>
      <c r="G46" s="137">
        <f t="shared" ref="G46:G49" si="1">D46*F46</f>
        <v>17500</v>
      </c>
      <c r="H46" s="116"/>
    </row>
    <row r="47" spans="1:8" ht="12.75" customHeight="1" x14ac:dyDescent="0.25">
      <c r="A47" s="5"/>
      <c r="B47" s="134" t="s">
        <v>78</v>
      </c>
      <c r="C47" s="147" t="s">
        <v>63</v>
      </c>
      <c r="D47" s="152">
        <v>0.1</v>
      </c>
      <c r="E47" s="164" t="s">
        <v>106</v>
      </c>
      <c r="F47" s="164">
        <v>180000</v>
      </c>
      <c r="G47" s="137">
        <f t="shared" si="1"/>
        <v>18000</v>
      </c>
      <c r="H47" s="116"/>
    </row>
    <row r="48" spans="1:8" ht="12.75" customHeight="1" x14ac:dyDescent="0.25">
      <c r="A48" s="5"/>
      <c r="B48" s="134" t="s">
        <v>86</v>
      </c>
      <c r="C48" s="147" t="s">
        <v>63</v>
      </c>
      <c r="D48" s="152">
        <v>0.05</v>
      </c>
      <c r="E48" s="164" t="s">
        <v>106</v>
      </c>
      <c r="F48" s="164">
        <v>350000</v>
      </c>
      <c r="G48" s="137">
        <f t="shared" si="1"/>
        <v>17500</v>
      </c>
      <c r="H48" s="116"/>
    </row>
    <row r="49" spans="1:8" ht="12.75" customHeight="1" x14ac:dyDescent="0.25">
      <c r="A49" s="5"/>
      <c r="B49" s="146" t="s">
        <v>87</v>
      </c>
      <c r="C49" s="147" t="s">
        <v>63</v>
      </c>
      <c r="D49" s="152">
        <v>0.05</v>
      </c>
      <c r="E49" s="164" t="s">
        <v>106</v>
      </c>
      <c r="F49" s="164">
        <v>120000</v>
      </c>
      <c r="G49" s="137">
        <f t="shared" si="1"/>
        <v>6000</v>
      </c>
      <c r="H49" s="116"/>
    </row>
    <row r="50" spans="1:8" ht="12.75" customHeight="1" x14ac:dyDescent="0.25">
      <c r="A50" s="4"/>
      <c r="B50" s="6" t="s">
        <v>24</v>
      </c>
      <c r="C50" s="7"/>
      <c r="D50" s="100"/>
      <c r="E50" s="100"/>
      <c r="F50" s="100"/>
      <c r="G50" s="101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47" t="s">
        <v>17</v>
      </c>
      <c r="F53" s="47" t="s">
        <v>18</v>
      </c>
      <c r="G53" s="48" t="s">
        <v>19</v>
      </c>
    </row>
    <row r="54" spans="1:8" ht="12" customHeight="1" x14ac:dyDescent="0.25">
      <c r="A54" s="8"/>
      <c r="B54" s="39" t="s">
        <v>117</v>
      </c>
      <c r="C54" s="126" t="s">
        <v>64</v>
      </c>
      <c r="D54" s="127">
        <v>72000</v>
      </c>
      <c r="E54" s="138" t="s">
        <v>103</v>
      </c>
      <c r="F54" s="138">
        <v>6</v>
      </c>
      <c r="G54" s="137">
        <f>D54*F54</f>
        <v>432000</v>
      </c>
    </row>
    <row r="55" spans="1:8" ht="12" customHeight="1" x14ac:dyDescent="0.25">
      <c r="A55" s="8"/>
      <c r="B55" s="39" t="s">
        <v>99</v>
      </c>
      <c r="C55" s="126" t="s">
        <v>64</v>
      </c>
      <c r="D55" s="128">
        <v>177</v>
      </c>
      <c r="E55" s="138" t="s">
        <v>103</v>
      </c>
      <c r="F55" s="138">
        <v>2000</v>
      </c>
      <c r="G55" s="137">
        <f t="shared" ref="G55:G63" si="2">D55*F55</f>
        <v>354000</v>
      </c>
    </row>
    <row r="56" spans="1:8" ht="12" customHeight="1" x14ac:dyDescent="0.25">
      <c r="A56" s="8"/>
      <c r="B56" s="39" t="s">
        <v>97</v>
      </c>
      <c r="C56" s="126" t="s">
        <v>64</v>
      </c>
      <c r="D56" s="128">
        <v>5</v>
      </c>
      <c r="E56" s="138" t="s">
        <v>103</v>
      </c>
      <c r="F56" s="138">
        <v>23958</v>
      </c>
      <c r="G56" s="137">
        <f t="shared" si="2"/>
        <v>119790</v>
      </c>
    </row>
    <row r="57" spans="1:8" ht="12" customHeight="1" x14ac:dyDescent="0.25">
      <c r="A57" s="8"/>
      <c r="B57" s="129" t="s">
        <v>101</v>
      </c>
      <c r="C57" s="126" t="s">
        <v>64</v>
      </c>
      <c r="D57" s="128">
        <v>5</v>
      </c>
      <c r="E57" s="138" t="s">
        <v>103</v>
      </c>
      <c r="F57" s="138">
        <v>145000</v>
      </c>
      <c r="G57" s="137">
        <f t="shared" si="2"/>
        <v>725000</v>
      </c>
    </row>
    <row r="58" spans="1:8" ht="12" customHeight="1" x14ac:dyDescent="0.25">
      <c r="A58" s="8"/>
      <c r="B58" s="39" t="s">
        <v>95</v>
      </c>
      <c r="C58" s="126" t="s">
        <v>73</v>
      </c>
      <c r="D58" s="130">
        <v>1.5</v>
      </c>
      <c r="E58" s="138" t="s">
        <v>103</v>
      </c>
      <c r="F58" s="138">
        <v>22000</v>
      </c>
      <c r="G58" s="137">
        <f t="shared" si="2"/>
        <v>33000</v>
      </c>
    </row>
    <row r="59" spans="1:8" ht="12" customHeight="1" x14ac:dyDescent="0.25">
      <c r="A59" s="8"/>
      <c r="B59" s="39" t="s">
        <v>100</v>
      </c>
      <c r="C59" s="126" t="s">
        <v>64</v>
      </c>
      <c r="D59" s="153">
        <v>3333</v>
      </c>
      <c r="E59" s="138" t="s">
        <v>103</v>
      </c>
      <c r="F59" s="138">
        <v>500</v>
      </c>
      <c r="G59" s="137">
        <f t="shared" si="2"/>
        <v>1666500</v>
      </c>
    </row>
    <row r="60" spans="1:8" s="1" customFormat="1" ht="12" customHeight="1" x14ac:dyDescent="0.25">
      <c r="A60" s="8"/>
      <c r="B60" s="131" t="s">
        <v>55</v>
      </c>
      <c r="C60" s="132" t="s">
        <v>61</v>
      </c>
      <c r="D60" s="154">
        <v>2000</v>
      </c>
      <c r="E60" s="138" t="s">
        <v>105</v>
      </c>
      <c r="F60" s="138">
        <v>180</v>
      </c>
      <c r="G60" s="137">
        <f t="shared" si="2"/>
        <v>360000</v>
      </c>
    </row>
    <row r="61" spans="1:8" s="1" customFormat="1" ht="12" customHeight="1" x14ac:dyDescent="0.25">
      <c r="A61" s="8"/>
      <c r="B61" s="131" t="s">
        <v>114</v>
      </c>
      <c r="C61" s="132" t="s">
        <v>72</v>
      </c>
      <c r="D61" s="133">
        <v>120</v>
      </c>
      <c r="E61" s="138" t="s">
        <v>105</v>
      </c>
      <c r="F61" s="138">
        <v>1244</v>
      </c>
      <c r="G61" s="137">
        <f t="shared" si="2"/>
        <v>149280</v>
      </c>
    </row>
    <row r="62" spans="1:8" s="1" customFormat="1" ht="12" customHeight="1" x14ac:dyDescent="0.25">
      <c r="A62" s="8"/>
      <c r="B62" s="131" t="s">
        <v>115</v>
      </c>
      <c r="C62" s="132" t="s">
        <v>72</v>
      </c>
      <c r="D62" s="133">
        <v>80</v>
      </c>
      <c r="E62" s="138" t="s">
        <v>105</v>
      </c>
      <c r="F62" s="138">
        <v>1137</v>
      </c>
      <c r="G62" s="137">
        <f t="shared" si="2"/>
        <v>90960</v>
      </c>
    </row>
    <row r="63" spans="1:8" s="1" customFormat="1" ht="12" customHeight="1" x14ac:dyDescent="0.25">
      <c r="A63" s="8"/>
      <c r="B63" s="131" t="s">
        <v>116</v>
      </c>
      <c r="C63" s="132" t="s">
        <v>72</v>
      </c>
      <c r="D63" s="133">
        <v>200</v>
      </c>
      <c r="E63" s="138" t="s">
        <v>105</v>
      </c>
      <c r="F63" s="138">
        <v>1390</v>
      </c>
      <c r="G63" s="137">
        <f t="shared" si="2"/>
        <v>278000</v>
      </c>
    </row>
    <row r="64" spans="1:8" s="1" customFormat="1" ht="12" customHeight="1" x14ac:dyDescent="0.25">
      <c r="A64" s="8"/>
      <c r="B64" s="134" t="s">
        <v>56</v>
      </c>
      <c r="C64" s="126" t="s">
        <v>60</v>
      </c>
      <c r="D64" s="135">
        <v>2.5</v>
      </c>
      <c r="E64" s="138" t="s">
        <v>103</v>
      </c>
      <c r="F64" s="138">
        <v>10895</v>
      </c>
      <c r="G64" s="138">
        <f>D64*F64</f>
        <v>27237.5</v>
      </c>
    </row>
    <row r="65" spans="1:8" s="1" customFormat="1" ht="12" customHeight="1" x14ac:dyDescent="0.25">
      <c r="A65" s="8"/>
      <c r="B65" s="134" t="s">
        <v>74</v>
      </c>
      <c r="C65" s="126" t="s">
        <v>72</v>
      </c>
      <c r="D65" s="136">
        <v>2.5</v>
      </c>
      <c r="E65" s="138" t="s">
        <v>103</v>
      </c>
      <c r="F65" s="165">
        <v>50000</v>
      </c>
      <c r="G65" s="138">
        <f t="shared" ref="G65:G68" si="3">D65*F65</f>
        <v>125000</v>
      </c>
    </row>
    <row r="66" spans="1:8" s="1" customFormat="1" ht="12" customHeight="1" x14ac:dyDescent="0.25">
      <c r="A66" s="8"/>
      <c r="B66" s="134" t="s">
        <v>75</v>
      </c>
      <c r="C66" s="126" t="s">
        <v>72</v>
      </c>
      <c r="D66" s="136">
        <v>6.9</v>
      </c>
      <c r="E66" s="138" t="s">
        <v>103</v>
      </c>
      <c r="F66" s="138">
        <v>8000</v>
      </c>
      <c r="G66" s="138">
        <f t="shared" si="3"/>
        <v>55200</v>
      </c>
    </row>
    <row r="67" spans="1:8" s="1" customFormat="1" ht="12" customHeight="1" x14ac:dyDescent="0.25">
      <c r="A67" s="8"/>
      <c r="B67" s="134" t="s">
        <v>76</v>
      </c>
      <c r="C67" s="126" t="s">
        <v>60</v>
      </c>
      <c r="D67" s="136">
        <v>0.6</v>
      </c>
      <c r="E67" s="138" t="s">
        <v>103</v>
      </c>
      <c r="F67" s="138">
        <v>50000</v>
      </c>
      <c r="G67" s="138">
        <f t="shared" si="3"/>
        <v>30000</v>
      </c>
    </row>
    <row r="68" spans="1:8" s="1" customFormat="1" ht="12" customHeight="1" x14ac:dyDescent="0.25">
      <c r="A68" s="8"/>
      <c r="B68" s="134" t="s">
        <v>96</v>
      </c>
      <c r="C68" s="126" t="s">
        <v>60</v>
      </c>
      <c r="D68" s="136">
        <v>0.4</v>
      </c>
      <c r="E68" s="138" t="s">
        <v>103</v>
      </c>
      <c r="F68" s="138">
        <v>48552</v>
      </c>
      <c r="G68" s="138">
        <f t="shared" si="3"/>
        <v>19420.8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166"/>
      <c r="F69" s="166"/>
      <c r="G69" s="139">
        <f>SUM(G54:G68)</f>
        <v>4465388.3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47" t="s">
        <v>17</v>
      </c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40" t="s">
        <v>71</v>
      </c>
      <c r="C73" s="142" t="s">
        <v>64</v>
      </c>
      <c r="D73" s="142">
        <v>1</v>
      </c>
      <c r="E73" s="143" t="s">
        <v>104</v>
      </c>
      <c r="F73" s="144">
        <v>33000</v>
      </c>
      <c r="G73" s="141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23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4" t="s">
        <v>33</v>
      </c>
      <c r="C76" s="105"/>
      <c r="D76" s="105"/>
      <c r="E76" s="105"/>
      <c r="F76" s="105"/>
      <c r="G76" s="106">
        <f>G36+G41+G50+G69+G74</f>
        <v>8319388.2999999998</v>
      </c>
    </row>
    <row r="77" spans="1:8" s="1" customFormat="1" ht="12" customHeight="1" x14ac:dyDescent="0.25">
      <c r="A77" s="8"/>
      <c r="B77" s="107" t="s">
        <v>34</v>
      </c>
      <c r="C77" s="103"/>
      <c r="D77" s="103"/>
      <c r="E77" s="103"/>
      <c r="F77" s="103"/>
      <c r="G77" s="108">
        <f>G76*0.05</f>
        <v>415969.41500000004</v>
      </c>
    </row>
    <row r="78" spans="1:8" s="1" customFormat="1" ht="12" customHeight="1" x14ac:dyDescent="0.25">
      <c r="A78" s="8"/>
      <c r="B78" s="109" t="s">
        <v>35</v>
      </c>
      <c r="C78" s="102"/>
      <c r="D78" s="102"/>
      <c r="E78" s="102"/>
      <c r="F78" s="102"/>
      <c r="G78" s="110">
        <f>G77+G76</f>
        <v>8735357.7149999999</v>
      </c>
    </row>
    <row r="79" spans="1:8" s="1" customFormat="1" ht="12" customHeight="1" x14ac:dyDescent="0.25">
      <c r="A79" s="8"/>
      <c r="B79" s="107" t="s">
        <v>36</v>
      </c>
      <c r="C79" s="103"/>
      <c r="D79" s="103"/>
      <c r="E79" s="103"/>
      <c r="F79" s="103"/>
      <c r="G79" s="108">
        <f>G12</f>
        <v>11250000</v>
      </c>
    </row>
    <row r="80" spans="1:8" s="1" customFormat="1" ht="12" customHeight="1" x14ac:dyDescent="0.25">
      <c r="A80" s="8"/>
      <c r="B80" s="111" t="s">
        <v>37</v>
      </c>
      <c r="C80" s="112"/>
      <c r="D80" s="112"/>
      <c r="E80" s="112"/>
      <c r="F80" s="112"/>
      <c r="G80" s="113">
        <f>G79-G78</f>
        <v>2514642.2850000001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9" t="s">
        <v>44</v>
      </c>
      <c r="C91" s="170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3740000</v>
      </c>
      <c r="D93" s="84">
        <f>(C93/C99)</f>
        <v>0.42814503103608736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9.2726597630810367E-3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4465388.3</v>
      </c>
      <c r="D96" s="84">
        <f>(C96/C99)</f>
        <v>0.51118551130793621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3.7777502738478297E-3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415969.41500000004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8735357.7149999999</v>
      </c>
      <c r="D99" s="89">
        <f>SUM(D93:D98)</f>
        <v>1.0000000000000002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71" t="s">
        <v>67</v>
      </c>
      <c r="C102" s="172"/>
      <c r="D102" s="172"/>
      <c r="E102" s="173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37000</v>
      </c>
      <c r="D103" s="91">
        <v>37500</v>
      </c>
      <c r="E103" s="91">
        <v>38000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236.09074905405404</v>
      </c>
      <c r="D104" s="88">
        <f>(G78/D103)</f>
        <v>232.9428724</v>
      </c>
      <c r="E104" s="94">
        <f>(G78/E103)</f>
        <v>229.87783460526316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9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CRESPA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2023-04-27T18:49:47Z</dcterms:modified>
</cp:coreProperties>
</file>