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LECHUGA CRESP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<sst xmlns="http://schemas.openxmlformats.org/spreadsheetml/2006/main" count="200" uniqueCount="122">
  <si>
    <t>RUBRO O CULTIVO</t>
  </si>
  <si>
    <t>LECHUGA</t>
  </si>
  <si>
    <t>RENDIMIENTO (unidades/há)</t>
  </si>
  <si>
    <t>VARIEDAD</t>
  </si>
  <si>
    <t>FECHA ESTIMADA  PRECIO VENTA</t>
  </si>
  <si>
    <t>Noviembre-Enero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</si>
  <si>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</si>
  <si>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</si>
  <si>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</si>
  <si>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</si>
  <si>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</si>
  <si>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</si>
  <si>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</si>
  <si>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</si>
  <si>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</si>
  <si>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</si>
  <si>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</si>
  <si>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</si>
  <si>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</si>
  <si>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</si>
  <si>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</si>
  <si>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</si>
  <si>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</si>
  <si>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</si>
  <si>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</si>
  <si>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 de almácigo</t>
  </si>
  <si>
    <t>JH</t>
  </si>
  <si>
    <t>Julio-Septiembre</t>
  </si>
  <si>
    <t>Ferlilización almácigo ( Inicium)</t>
  </si>
  <si>
    <t>Julio-Octubre</t>
  </si>
  <si>
    <t>Riego almácigo (aspersión)</t>
  </si>
  <si>
    <t>Endurecimiento de las plántulas</t>
  </si>
  <si>
    <t>Agosto-Octubre</t>
  </si>
  <si>
    <t>Confección de surco</t>
  </si>
  <si>
    <t>Septiembre-Octubre</t>
  </si>
  <si>
    <t xml:space="preserve">Ferlilización  pre trasplante </t>
  </si>
  <si>
    <t>Control de maleza pre transplante ( Kerb 50 WP)</t>
  </si>
  <si>
    <t>Transplante</t>
  </si>
  <si>
    <t>Parcializaciones en cobertera</t>
  </si>
  <si>
    <t>Riego por goteo</t>
  </si>
  <si>
    <t>Septiembre-Enero</t>
  </si>
  <si>
    <t>Aplicaciones de Karate</t>
  </si>
  <si>
    <t>Control de maleza post trasplante Aquiles 24 EC</t>
  </si>
  <si>
    <t>Cosecha</t>
  </si>
  <si>
    <t>Comercialización y venta</t>
  </si>
  <si>
    <t>Subtotal Jornadas Hombre</t>
  </si>
  <si>
    <t>JORNADAS ANIMAL</t>
  </si>
  <si>
    <t>Subtotal Jornadas Animal</t>
  </si>
  <si>
    <t>MAQUINARIA</t>
  </si>
  <si>
    <t xml:space="preserve">Máquina segadora </t>
  </si>
  <si>
    <t>JM</t>
  </si>
  <si>
    <t>Barbecho químico</t>
  </si>
  <si>
    <t xml:space="preserve">Rastraje de disco </t>
  </si>
  <si>
    <t>Encaladura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</si>
  <si>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</si>
  <si>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</si>
  <si>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</si>
  <si>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</si>
  <si>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</si>
  <si>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</si>
  <si>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</si>
  <si>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u</t>
  </si>
  <si>
    <t>Junio</t>
  </si>
  <si>
    <t>Bandejas Speedling (406 celdas)</t>
  </si>
  <si>
    <t xml:space="preserve">Bolsa  sustrato comercial (25 kg) </t>
  </si>
  <si>
    <t>Cinta de riego (rollo a 20 cm gotero,2.800 mt)</t>
  </si>
  <si>
    <t>Fertilizante almácigo foliar  (Inicium)</t>
  </si>
  <si>
    <t>lt</t>
  </si>
  <si>
    <t>Cajas de cartón   (Plataneras recicladas) )</t>
  </si>
  <si>
    <t>Cal</t>
  </si>
  <si>
    <t>Kg</t>
  </si>
  <si>
    <t>Julio-Agosto</t>
  </si>
  <si>
    <t>Mezcla 11-30-11</t>
  </si>
  <si>
    <t>kg</t>
  </si>
  <si>
    <t>Muriato de potasio</t>
  </si>
  <si>
    <t>Can 27</t>
  </si>
  <si>
    <t>Herbicida-Glifosato</t>
  </si>
  <si>
    <t>Lt.</t>
  </si>
  <si>
    <t>Herbicida Kerb 50 WP</t>
  </si>
  <si>
    <t>Fungicida Mancozeb 80% WP</t>
  </si>
  <si>
    <t>Insecticida Karate</t>
  </si>
  <si>
    <t>Herbicida Aquiles 24 EC</t>
  </si>
  <si>
    <t>Subtotal Insumos</t>
  </si>
  <si>
    <t>OTROS</t>
  </si>
  <si>
    <t>Item</t>
  </si>
  <si>
    <t>Analiisis de suelo</t>
  </si>
  <si>
    <t>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</si>
  <si>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</si>
  <si>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</si>
  <si>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</si>
  <si>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</si>
  <si>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</si>
  <si>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</si>
  <si>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</si>
  <si>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</si>
  <si>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</si>
  <si>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</si>
  <si>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</si>
  <si>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</si>
  <si>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</si>
  <si>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</si>
  <si>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</si>
  <si>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</si>
  <si>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</si>
  <si>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</si>
  <si>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</si>
  <si>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</si>
  <si>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</si>
  <si>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</si>
  <si>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</si>
  <si>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</si>
  <si>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</si>
  <si>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</si>
  <si>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</si>
  <si>
    <t>Crespa</t>
  </si>
  <si>
    <t>Medio</t>
  </si>
  <si>
    <t>Araucania</t>
  </si>
  <si>
    <t>Villarrica</t>
  </si>
  <si>
    <t>Febrero  2023</t>
  </si>
  <si>
    <t>Noviembre 2023-Enero2024</t>
  </si>
  <si>
    <t>Erupcion volcan, helada, lluvia extemporanea, granizo</t>
  </si>
  <si>
    <t>Aplicaciones de Mancozeb 80%WP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</si>
</sst>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5" fontId="3" fillId="0" borderId="18" applyFont="0" applyFill="0" applyBorder="0" applyAlignment="0" applyProtection="0"/>
  </cellStyleXfs>
  <cellXfs count="17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4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/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/>
    <xf numFmtId="3" fontId="1" fillId="2" borderId="21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36" xfId="0" applyFont="1" applyFill="1" applyBorder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1" fillId="8" borderId="31" xfId="0" applyFont="1" applyFill="1" applyBorder="1"/>
    <xf numFmtId="0" fontId="1" fillId="6" borderId="18" xfId="0" applyFont="1" applyFill="1" applyBorder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/>
    <xf numFmtId="167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7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6" fontId="10" fillId="2" borderId="18" xfId="0" applyNumberFormat="1" applyFont="1" applyFill="1" applyBorder="1" applyAlignment="1">
      <alignment horizontal="right" vertical="center"/>
    </xf>
    <xf numFmtId="167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50" xfId="0" applyFont="1" applyFill="1" applyBorder="1" applyAlignment="1">
      <alignment horizontal="right"/>
    </xf>
    <xf numFmtId="0" fontId="0" fillId="2" borderId="52" xfId="0" applyFill="1" applyBorder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6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6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6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6" fontId="6" fillId="5" borderId="61" xfId="0" applyNumberFormat="1" applyFont="1" applyFill="1" applyBorder="1" applyAlignment="1">
      <alignment vertical="center"/>
    </xf>
    <xf numFmtId="0" fontId="0" fillId="2" borderId="52" xfId="0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/>
    <xf numFmtId="0" fontId="1" fillId="2" borderId="62" xfId="0" applyFont="1" applyFill="1" applyBorder="1"/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Protection="1">
      <protection hidden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3" fontId="7" fillId="0" borderId="42" xfId="0" applyNumberFormat="1" applyFont="1" applyFill="1" applyBorder="1" applyAlignment="1">
      <alignment horizontal="center"/>
    </xf>
    <xf numFmtId="49" fontId="8" fillId="9" borderId="51" xfId="1" applyNumberFormat="1" applyFont="1" applyFill="1" applyBorder="1" applyAlignment="1">
      <alignment horizontal="right" vertical="center"/>
    </xf>
    <xf numFmtId="1" fontId="8" fillId="9" borderId="50" xfId="0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top" wrapText="1"/>
    </xf>
    <xf numFmtId="17" fontId="1" fillId="9" borderId="42" xfId="0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top" wrapText="1"/>
    </xf>
    <xf numFmtId="0" fontId="7" fillId="9" borderId="49" xfId="0" applyFont="1" applyFill="1" applyBorder="1" applyAlignment="1">
      <alignment horizontal="right" vertical="center"/>
    </xf>
    <xf numFmtId="1" fontId="1" fillId="9" borderId="49" xfId="0" applyNumberFormat="1" applyFont="1" applyFill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1730</xdr:rowOff>
    </xdr:from>
    <xdr:to>
      <xdr:col>7</xdr:col>
      <xdr:colOff>0</xdr:colOff>
      <xdr:row>7</xdr:row>
      <xdr:rowOff>126448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92230"/>
          <a:ext cx="6619875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J20" sqref="J2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7"/>
      <c r="C8" s="3"/>
      <c r="D8" s="2"/>
      <c r="E8" s="3"/>
      <c r="F8" s="3"/>
      <c r="G8" s="115"/>
    </row>
    <row r="9" spans="1:249" ht="12.75" customHeight="1" x14ac:dyDescent="0.25">
      <c r="A9" s="8"/>
      <c r="B9" s="99" t="s">
        <v>0</v>
      </c>
      <c r="C9" s="164" t="s">
        <v>1</v>
      </c>
      <c r="D9" s="14"/>
      <c r="E9" s="173" t="s">
        <v>2</v>
      </c>
      <c r="F9" s="174"/>
      <c r="G9" s="159">
        <v>30000</v>
      </c>
    </row>
    <row r="10" spans="1:249" ht="25.5" x14ac:dyDescent="0.25">
      <c r="A10" s="8"/>
      <c r="B10" s="100" t="s">
        <v>3</v>
      </c>
      <c r="C10" s="165" t="s">
        <v>114</v>
      </c>
      <c r="D10" s="14"/>
      <c r="E10" s="175" t="s">
        <v>4</v>
      </c>
      <c r="F10" s="176"/>
      <c r="G10" s="160" t="s">
        <v>119</v>
      </c>
    </row>
    <row r="11" spans="1:249" ht="15" x14ac:dyDescent="0.25">
      <c r="A11" s="8"/>
      <c r="B11" s="100" t="s">
        <v>6</v>
      </c>
      <c r="C11" s="96" t="s">
        <v>115</v>
      </c>
      <c r="D11" s="14"/>
      <c r="E11" s="175" t="s">
        <v>7</v>
      </c>
      <c r="F11" s="176"/>
      <c r="G11" s="161">
        <v>500</v>
      </c>
    </row>
    <row r="12" spans="1:249" ht="15" x14ac:dyDescent="0.25">
      <c r="A12" s="8"/>
      <c r="B12" s="100" t="s">
        <v>8</v>
      </c>
      <c r="C12" s="96" t="s">
        <v>116</v>
      </c>
      <c r="D12" s="14"/>
      <c r="E12" s="122" t="s">
        <v>9</v>
      </c>
      <c r="F12" s="123"/>
      <c r="G12" s="161">
        <f>G9*G11</f>
        <v>15000000</v>
      </c>
    </row>
    <row r="13" spans="1:249" ht="11.25" customHeight="1" x14ac:dyDescent="0.25">
      <c r="A13" s="8"/>
      <c r="B13" s="100" t="s">
        <v>10</v>
      </c>
      <c r="C13" s="96" t="s">
        <v>117</v>
      </c>
      <c r="D13" s="14"/>
      <c r="E13" s="175" t="s">
        <v>11</v>
      </c>
      <c r="F13" s="176"/>
      <c r="G13" s="162" t="s">
        <v>12</v>
      </c>
    </row>
    <row r="14" spans="1:249" ht="15" x14ac:dyDescent="0.25">
      <c r="A14" s="8"/>
      <c r="B14" s="100" t="s">
        <v>13</v>
      </c>
      <c r="C14" s="158" t="s">
        <v>117</v>
      </c>
      <c r="D14" s="14"/>
      <c r="E14" s="175" t="s">
        <v>14</v>
      </c>
      <c r="F14" s="176"/>
      <c r="G14" s="138" t="s">
        <v>5</v>
      </c>
    </row>
    <row r="15" spans="1:249" ht="38.25" x14ac:dyDescent="0.25">
      <c r="A15" s="8"/>
      <c r="B15" s="100" t="s">
        <v>15</v>
      </c>
      <c r="C15" s="157" t="s">
        <v>118</v>
      </c>
      <c r="D15" s="14"/>
      <c r="E15" s="177" t="s">
        <v>16</v>
      </c>
      <c r="F15" s="178"/>
      <c r="G15" s="163" t="s">
        <v>120</v>
      </c>
      <c r="IO15"/>
    </row>
    <row r="16" spans="1:249" ht="12" customHeight="1" x14ac:dyDescent="0.25">
      <c r="A16" s="2"/>
      <c r="B16" s="98"/>
      <c r="C16" s="15"/>
      <c r="D16" s="16"/>
      <c r="E16" s="17"/>
      <c r="F16" s="17"/>
      <c r="G16" s="116"/>
    </row>
    <row r="17" spans="1:7" ht="12" customHeight="1" x14ac:dyDescent="0.25">
      <c r="A17" s="5"/>
      <c r="B17" s="166" t="s">
        <v>17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18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19</v>
      </c>
      <c r="C20" s="26" t="s">
        <v>20</v>
      </c>
      <c r="D20" s="26" t="s">
        <v>21</v>
      </c>
      <c r="E20" s="26" t="s">
        <v>22</v>
      </c>
      <c r="F20" s="26" t="s">
        <v>23</v>
      </c>
      <c r="G20" s="26" t="s">
        <v>24</v>
      </c>
    </row>
    <row r="21" spans="1:7" ht="12" customHeight="1" x14ac:dyDescent="0.25">
      <c r="A21" s="5"/>
      <c r="B21" s="134" t="s">
        <v>25</v>
      </c>
      <c r="C21" s="147" t="s">
        <v>26</v>
      </c>
      <c r="D21" s="148">
        <v>7</v>
      </c>
      <c r="E21" s="147" t="s">
        <v>27</v>
      </c>
      <c r="F21" s="147">
        <v>20000</v>
      </c>
      <c r="G21" s="137">
        <f t="shared" ref="G21:G35" si="0">D21*F21</f>
        <v>140000</v>
      </c>
    </row>
    <row r="22" spans="1:7" ht="12" customHeight="1" x14ac:dyDescent="0.25">
      <c r="A22" s="5"/>
      <c r="B22" s="134" t="s">
        <v>28</v>
      </c>
      <c r="C22" s="147" t="s">
        <v>26</v>
      </c>
      <c r="D22" s="148">
        <v>1.5</v>
      </c>
      <c r="E22" s="147" t="s">
        <v>29</v>
      </c>
      <c r="F22" s="147">
        <v>20000</v>
      </c>
      <c r="G22" s="137">
        <f t="shared" si="0"/>
        <v>30000</v>
      </c>
    </row>
    <row r="23" spans="1:7" ht="12" customHeight="1" x14ac:dyDescent="0.25">
      <c r="A23" s="5"/>
      <c r="B23" s="134" t="s">
        <v>30</v>
      </c>
      <c r="C23" s="147" t="s">
        <v>26</v>
      </c>
      <c r="D23" s="148">
        <v>4</v>
      </c>
      <c r="E23" s="147" t="s">
        <v>29</v>
      </c>
      <c r="F23" s="147">
        <v>20000</v>
      </c>
      <c r="G23" s="137">
        <f t="shared" si="0"/>
        <v>80000</v>
      </c>
    </row>
    <row r="24" spans="1:7" ht="12" customHeight="1" x14ac:dyDescent="0.25">
      <c r="A24" s="5"/>
      <c r="B24" s="134" t="s">
        <v>31</v>
      </c>
      <c r="C24" s="147" t="s">
        <v>26</v>
      </c>
      <c r="D24" s="148">
        <v>3</v>
      </c>
      <c r="E24" s="147" t="s">
        <v>32</v>
      </c>
      <c r="F24" s="147">
        <v>20000</v>
      </c>
      <c r="G24" s="137">
        <f t="shared" si="0"/>
        <v>60000</v>
      </c>
    </row>
    <row r="25" spans="1:7" ht="12" customHeight="1" x14ac:dyDescent="0.25">
      <c r="A25" s="5"/>
      <c r="B25" s="134" t="s">
        <v>33</v>
      </c>
      <c r="C25" s="147" t="s">
        <v>26</v>
      </c>
      <c r="D25" s="148">
        <v>3</v>
      </c>
      <c r="E25" s="147" t="s">
        <v>34</v>
      </c>
      <c r="F25" s="147">
        <v>20000</v>
      </c>
      <c r="G25" s="137">
        <f t="shared" si="0"/>
        <v>60000</v>
      </c>
    </row>
    <row r="26" spans="1:7" ht="12" customHeight="1" x14ac:dyDescent="0.25">
      <c r="A26" s="5"/>
      <c r="B26" s="145" t="s">
        <v>35</v>
      </c>
      <c r="C26" s="147" t="s">
        <v>26</v>
      </c>
      <c r="D26" s="148">
        <v>1</v>
      </c>
      <c r="E26" s="147" t="s">
        <v>34</v>
      </c>
      <c r="F26" s="147">
        <v>20000</v>
      </c>
      <c r="G26" s="137">
        <f t="shared" si="0"/>
        <v>20000</v>
      </c>
    </row>
    <row r="27" spans="1:7" ht="12" customHeight="1" x14ac:dyDescent="0.25">
      <c r="A27" s="8"/>
      <c r="B27" s="145" t="s">
        <v>36</v>
      </c>
      <c r="C27" s="147" t="s">
        <v>26</v>
      </c>
      <c r="D27" s="148">
        <v>0.5</v>
      </c>
      <c r="E27" s="147" t="s">
        <v>34</v>
      </c>
      <c r="F27" s="147">
        <v>20000</v>
      </c>
      <c r="G27" s="137">
        <f t="shared" si="0"/>
        <v>10000</v>
      </c>
    </row>
    <row r="28" spans="1:7" ht="12" customHeight="1" x14ac:dyDescent="0.25">
      <c r="A28" s="8"/>
      <c r="B28" s="145" t="s">
        <v>37</v>
      </c>
      <c r="C28" s="147" t="s">
        <v>26</v>
      </c>
      <c r="D28" s="148">
        <v>8</v>
      </c>
      <c r="E28" s="147" t="s">
        <v>34</v>
      </c>
      <c r="F28" s="147">
        <v>20000</v>
      </c>
      <c r="G28" s="137">
        <f t="shared" si="0"/>
        <v>160000</v>
      </c>
    </row>
    <row r="29" spans="1:7" ht="12" customHeight="1" x14ac:dyDescent="0.25">
      <c r="A29" s="8"/>
      <c r="B29" s="146" t="s">
        <v>38</v>
      </c>
      <c r="C29" s="147" t="s">
        <v>26</v>
      </c>
      <c r="D29" s="148">
        <v>3</v>
      </c>
      <c r="E29" s="147" t="s">
        <v>34</v>
      </c>
      <c r="F29" s="147">
        <v>20000</v>
      </c>
      <c r="G29" s="137">
        <f t="shared" si="0"/>
        <v>60000</v>
      </c>
    </row>
    <row r="30" spans="1:7" ht="12" customHeight="1" x14ac:dyDescent="0.25">
      <c r="A30" s="8"/>
      <c r="B30" s="145" t="s">
        <v>39</v>
      </c>
      <c r="C30" s="147" t="s">
        <v>26</v>
      </c>
      <c r="D30" s="148">
        <v>5</v>
      </c>
      <c r="E30" s="147" t="s">
        <v>40</v>
      </c>
      <c r="F30" s="147">
        <v>20000</v>
      </c>
      <c r="G30" s="137">
        <f t="shared" si="0"/>
        <v>100000</v>
      </c>
    </row>
    <row r="31" spans="1:7" ht="12" customHeight="1" x14ac:dyDescent="0.25">
      <c r="A31" s="8"/>
      <c r="B31" s="145" t="s">
        <v>121</v>
      </c>
      <c r="C31" s="147" t="s">
        <v>26</v>
      </c>
      <c r="D31" s="148">
        <v>3</v>
      </c>
      <c r="E31" s="147" t="s">
        <v>34</v>
      </c>
      <c r="F31" s="147">
        <v>20000</v>
      </c>
      <c r="G31" s="137">
        <f t="shared" si="0"/>
        <v>60000</v>
      </c>
    </row>
    <row r="32" spans="1:7" ht="12" customHeight="1" x14ac:dyDescent="0.25">
      <c r="A32" s="8"/>
      <c r="B32" s="145" t="s">
        <v>41</v>
      </c>
      <c r="C32" s="147" t="s">
        <v>26</v>
      </c>
      <c r="D32" s="148">
        <v>3</v>
      </c>
      <c r="E32" s="147" t="s">
        <v>34</v>
      </c>
      <c r="F32" s="147">
        <v>20000</v>
      </c>
      <c r="G32" s="137">
        <f t="shared" si="0"/>
        <v>60000</v>
      </c>
    </row>
    <row r="33" spans="1:8" ht="12" customHeight="1" x14ac:dyDescent="0.25">
      <c r="A33" s="8"/>
      <c r="B33" s="145" t="s">
        <v>42</v>
      </c>
      <c r="C33" s="147" t="s">
        <v>26</v>
      </c>
      <c r="D33" s="148">
        <v>1</v>
      </c>
      <c r="E33" s="147" t="s">
        <v>34</v>
      </c>
      <c r="F33" s="147">
        <v>20000</v>
      </c>
      <c r="G33" s="137">
        <f t="shared" si="0"/>
        <v>20000</v>
      </c>
    </row>
    <row r="34" spans="1:8" ht="12" customHeight="1" x14ac:dyDescent="0.25">
      <c r="A34" s="8"/>
      <c r="B34" s="145" t="s">
        <v>43</v>
      </c>
      <c r="C34" s="147" t="s">
        <v>26</v>
      </c>
      <c r="D34" s="148">
        <v>140</v>
      </c>
      <c r="E34" s="147" t="s">
        <v>5</v>
      </c>
      <c r="F34" s="147">
        <v>20000</v>
      </c>
      <c r="G34" s="137">
        <f t="shared" si="0"/>
        <v>2800000</v>
      </c>
    </row>
    <row r="35" spans="1:8" ht="12" customHeight="1" x14ac:dyDescent="0.25">
      <c r="A35" s="8"/>
      <c r="B35" s="145" t="s">
        <v>44</v>
      </c>
      <c r="C35" s="147" t="s">
        <v>26</v>
      </c>
      <c r="D35" s="148">
        <v>4</v>
      </c>
      <c r="E35" s="147" t="s">
        <v>5</v>
      </c>
      <c r="F35" s="147">
        <v>20000</v>
      </c>
      <c r="G35" s="137">
        <f t="shared" si="0"/>
        <v>80000</v>
      </c>
    </row>
    <row r="36" spans="1:8" ht="12.75" customHeight="1" x14ac:dyDescent="0.25">
      <c r="A36" s="5"/>
      <c r="B36" s="118" t="s">
        <v>45</v>
      </c>
      <c r="C36" s="119"/>
      <c r="D36" s="120"/>
      <c r="E36" s="120"/>
      <c r="F36" s="120"/>
      <c r="G36" s="121">
        <f>SUM(G21:G35)</f>
        <v>3740000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46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19</v>
      </c>
      <c r="C39" s="35" t="s">
        <v>20</v>
      </c>
      <c r="D39" s="35" t="s">
        <v>21</v>
      </c>
      <c r="E39" s="26" t="s">
        <v>22</v>
      </c>
      <c r="F39" s="35" t="s">
        <v>23</v>
      </c>
      <c r="G39" s="34" t="s">
        <v>24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47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48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19</v>
      </c>
      <c r="C44" s="56" t="s">
        <v>20</v>
      </c>
      <c r="D44" s="45" t="s">
        <v>21</v>
      </c>
      <c r="E44" s="26" t="s">
        <v>22</v>
      </c>
      <c r="F44" s="46" t="s">
        <v>23</v>
      </c>
      <c r="G44" s="45" t="s">
        <v>24</v>
      </c>
    </row>
    <row r="45" spans="1:8" ht="12.75" customHeight="1" x14ac:dyDescent="0.25">
      <c r="A45" s="8"/>
      <c r="B45" s="149" t="s">
        <v>49</v>
      </c>
      <c r="C45" s="151" t="s">
        <v>50</v>
      </c>
      <c r="D45" s="152">
        <v>0.1</v>
      </c>
      <c r="E45" s="147" t="s">
        <v>32</v>
      </c>
      <c r="F45" s="147">
        <v>220000</v>
      </c>
      <c r="G45" s="150">
        <f>D45*F45</f>
        <v>22000</v>
      </c>
      <c r="H45" s="117"/>
    </row>
    <row r="46" spans="1:8" ht="12.75" customHeight="1" x14ac:dyDescent="0.25">
      <c r="A46" s="5"/>
      <c r="B46" s="125" t="s">
        <v>51</v>
      </c>
      <c r="C46" s="147" t="s">
        <v>50</v>
      </c>
      <c r="D46" s="152">
        <v>0.05</v>
      </c>
      <c r="E46" s="147" t="s">
        <v>32</v>
      </c>
      <c r="F46" s="147">
        <v>350000</v>
      </c>
      <c r="G46" s="150">
        <f t="shared" ref="G46:G49" si="1">D46*F46</f>
        <v>17500</v>
      </c>
      <c r="H46" s="117"/>
    </row>
    <row r="47" spans="1:8" ht="12.75" customHeight="1" x14ac:dyDescent="0.25">
      <c r="A47" s="5"/>
      <c r="B47" s="134" t="s">
        <v>52</v>
      </c>
      <c r="C47" s="147" t="s">
        <v>50</v>
      </c>
      <c r="D47" s="153">
        <v>0.1</v>
      </c>
      <c r="E47" s="147" t="s">
        <v>32</v>
      </c>
      <c r="F47" s="147">
        <v>180000</v>
      </c>
      <c r="G47" s="150">
        <f t="shared" si="1"/>
        <v>18000</v>
      </c>
      <c r="H47" s="117"/>
    </row>
    <row r="48" spans="1:8" ht="12.75" customHeight="1" x14ac:dyDescent="0.25">
      <c r="A48" s="5"/>
      <c r="B48" s="134" t="s">
        <v>53</v>
      </c>
      <c r="C48" s="147" t="s">
        <v>50</v>
      </c>
      <c r="D48" s="153">
        <v>0.05</v>
      </c>
      <c r="E48" s="147" t="s">
        <v>32</v>
      </c>
      <c r="F48" s="147">
        <v>350000</v>
      </c>
      <c r="G48" s="150">
        <f t="shared" si="1"/>
        <v>17500</v>
      </c>
      <c r="H48" s="117"/>
    </row>
    <row r="49" spans="1:8" ht="12.75" customHeight="1" x14ac:dyDescent="0.25">
      <c r="A49" s="5"/>
      <c r="B49" s="146" t="s">
        <v>54</v>
      </c>
      <c r="C49" s="147" t="s">
        <v>50</v>
      </c>
      <c r="D49" s="153">
        <v>0.05</v>
      </c>
      <c r="E49" s="147" t="s">
        <v>32</v>
      </c>
      <c r="F49" s="147">
        <v>120000</v>
      </c>
      <c r="G49" s="150">
        <f t="shared" si="1"/>
        <v>6000</v>
      </c>
      <c r="H49" s="117"/>
    </row>
    <row r="50" spans="1:8" ht="12.75" customHeight="1" x14ac:dyDescent="0.25">
      <c r="A50" s="4"/>
      <c r="B50" s="6" t="s">
        <v>55</v>
      </c>
      <c r="C50" s="7"/>
      <c r="D50" s="101"/>
      <c r="E50" s="101"/>
      <c r="F50" s="101"/>
      <c r="G50" s="102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56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57</v>
      </c>
      <c r="C53" s="47" t="s">
        <v>58</v>
      </c>
      <c r="D53" s="47" t="s">
        <v>59</v>
      </c>
      <c r="E53" s="47"/>
      <c r="F53" s="47" t="s">
        <v>23</v>
      </c>
      <c r="G53" s="48" t="s">
        <v>24</v>
      </c>
    </row>
    <row r="54" spans="1:8" ht="12" customHeight="1" x14ac:dyDescent="0.25">
      <c r="A54" s="8"/>
      <c r="B54" s="39" t="s">
        <v>60</v>
      </c>
      <c r="C54" s="126" t="s">
        <v>61</v>
      </c>
      <c r="D54" s="127">
        <v>72000</v>
      </c>
      <c r="E54" s="126" t="s">
        <v>62</v>
      </c>
      <c r="F54" s="126">
        <v>6</v>
      </c>
      <c r="G54" s="137">
        <f>D54*F54</f>
        <v>432000</v>
      </c>
    </row>
    <row r="55" spans="1:8" ht="12" customHeight="1" x14ac:dyDescent="0.25">
      <c r="A55" s="8"/>
      <c r="B55" s="39" t="s">
        <v>63</v>
      </c>
      <c r="C55" s="126" t="s">
        <v>61</v>
      </c>
      <c r="D55" s="128">
        <v>177</v>
      </c>
      <c r="E55" s="126" t="s">
        <v>62</v>
      </c>
      <c r="F55" s="126">
        <v>2000</v>
      </c>
      <c r="G55" s="137">
        <f t="shared" ref="G55:G63" si="2">D55*F55</f>
        <v>354000</v>
      </c>
    </row>
    <row r="56" spans="1:8" ht="12" customHeight="1" x14ac:dyDescent="0.25">
      <c r="A56" s="8"/>
      <c r="B56" s="39" t="s">
        <v>64</v>
      </c>
      <c r="C56" s="126" t="s">
        <v>61</v>
      </c>
      <c r="D56" s="128">
        <v>5</v>
      </c>
      <c r="E56" s="126" t="s">
        <v>62</v>
      </c>
      <c r="F56" s="126">
        <v>23958</v>
      </c>
      <c r="G56" s="137">
        <f t="shared" si="2"/>
        <v>119790</v>
      </c>
    </row>
    <row r="57" spans="1:8" ht="12" customHeight="1" x14ac:dyDescent="0.25">
      <c r="A57" s="8"/>
      <c r="B57" s="129" t="s">
        <v>65</v>
      </c>
      <c r="C57" s="126" t="s">
        <v>61</v>
      </c>
      <c r="D57" s="128">
        <v>5</v>
      </c>
      <c r="E57" s="126" t="s">
        <v>62</v>
      </c>
      <c r="F57" s="126">
        <v>145000</v>
      </c>
      <c r="G57" s="137">
        <f t="shared" si="2"/>
        <v>725000</v>
      </c>
    </row>
    <row r="58" spans="1:8" ht="12" customHeight="1" x14ac:dyDescent="0.25">
      <c r="A58" s="8"/>
      <c r="B58" s="39" t="s">
        <v>66</v>
      </c>
      <c r="C58" s="126" t="s">
        <v>67</v>
      </c>
      <c r="D58" s="130">
        <v>1.5</v>
      </c>
      <c r="E58" s="126" t="s">
        <v>62</v>
      </c>
      <c r="F58" s="126">
        <v>22000</v>
      </c>
      <c r="G58" s="137">
        <f t="shared" si="2"/>
        <v>33000</v>
      </c>
    </row>
    <row r="59" spans="1:8" ht="12" customHeight="1" x14ac:dyDescent="0.25">
      <c r="A59" s="8"/>
      <c r="B59" s="39" t="s">
        <v>68</v>
      </c>
      <c r="C59" s="126" t="s">
        <v>61</v>
      </c>
      <c r="D59" s="154">
        <v>3333</v>
      </c>
      <c r="E59" s="126" t="s">
        <v>62</v>
      </c>
      <c r="F59" s="126">
        <v>500</v>
      </c>
      <c r="G59" s="137">
        <f t="shared" si="2"/>
        <v>1666500</v>
      </c>
    </row>
    <row r="60" spans="1:8" s="1" customFormat="1" ht="12" customHeight="1" x14ac:dyDescent="0.25">
      <c r="A60" s="8"/>
      <c r="B60" s="131" t="s">
        <v>69</v>
      </c>
      <c r="C60" s="132" t="s">
        <v>70</v>
      </c>
      <c r="D60" s="155">
        <v>2000</v>
      </c>
      <c r="E60" s="126" t="s">
        <v>71</v>
      </c>
      <c r="F60" s="126">
        <v>180</v>
      </c>
      <c r="G60" s="137">
        <f t="shared" si="2"/>
        <v>360000</v>
      </c>
    </row>
    <row r="61" spans="1:8" s="1" customFormat="1" ht="12" customHeight="1" x14ac:dyDescent="0.25">
      <c r="A61" s="8"/>
      <c r="B61" s="131" t="s">
        <v>72</v>
      </c>
      <c r="C61" s="132" t="s">
        <v>73</v>
      </c>
      <c r="D61" s="133">
        <v>120</v>
      </c>
      <c r="E61" s="126" t="s">
        <v>71</v>
      </c>
      <c r="F61" s="126">
        <v>1244</v>
      </c>
      <c r="G61" s="137">
        <f t="shared" si="2"/>
        <v>149280</v>
      </c>
    </row>
    <row r="62" spans="1:8" s="1" customFormat="1" ht="12" customHeight="1" x14ac:dyDescent="0.25">
      <c r="A62" s="8"/>
      <c r="B62" s="131" t="s">
        <v>74</v>
      </c>
      <c r="C62" s="132" t="s">
        <v>73</v>
      </c>
      <c r="D62" s="133">
        <v>80</v>
      </c>
      <c r="E62" s="126" t="s">
        <v>71</v>
      </c>
      <c r="F62" s="126">
        <v>1237</v>
      </c>
      <c r="G62" s="137">
        <f t="shared" si="2"/>
        <v>98960</v>
      </c>
    </row>
    <row r="63" spans="1:8" s="1" customFormat="1" ht="12" customHeight="1" x14ac:dyDescent="0.25">
      <c r="A63" s="8"/>
      <c r="B63" s="131" t="s">
        <v>75</v>
      </c>
      <c r="C63" s="132" t="s">
        <v>73</v>
      </c>
      <c r="D63" s="133">
        <v>200</v>
      </c>
      <c r="E63" s="126" t="s">
        <v>71</v>
      </c>
      <c r="F63" s="126">
        <v>810</v>
      </c>
      <c r="G63" s="137">
        <f t="shared" si="2"/>
        <v>162000</v>
      </c>
    </row>
    <row r="64" spans="1:8" s="1" customFormat="1" ht="12" customHeight="1" x14ac:dyDescent="0.25">
      <c r="A64" s="8"/>
      <c r="B64" s="134" t="s">
        <v>76</v>
      </c>
      <c r="C64" s="126" t="s">
        <v>77</v>
      </c>
      <c r="D64" s="135">
        <v>2.5</v>
      </c>
      <c r="E64" s="126" t="s">
        <v>62</v>
      </c>
      <c r="F64" s="126">
        <v>10895</v>
      </c>
      <c r="G64" s="138">
        <f>D64*F64</f>
        <v>27237.5</v>
      </c>
    </row>
    <row r="65" spans="1:8" s="1" customFormat="1" ht="12" customHeight="1" x14ac:dyDescent="0.25">
      <c r="A65" s="8"/>
      <c r="B65" s="134" t="s">
        <v>78</v>
      </c>
      <c r="C65" s="126" t="s">
        <v>73</v>
      </c>
      <c r="D65" s="136">
        <v>2.5</v>
      </c>
      <c r="E65" s="126" t="s">
        <v>62</v>
      </c>
      <c r="F65" s="156">
        <v>50000</v>
      </c>
      <c r="G65" s="138">
        <f t="shared" ref="G65:G68" si="3">D65*F65</f>
        <v>125000</v>
      </c>
    </row>
    <row r="66" spans="1:8" s="1" customFormat="1" ht="12" customHeight="1" x14ac:dyDescent="0.25">
      <c r="A66" s="8"/>
      <c r="B66" s="134" t="s">
        <v>79</v>
      </c>
      <c r="C66" s="126" t="s">
        <v>73</v>
      </c>
      <c r="D66" s="136">
        <v>6.9</v>
      </c>
      <c r="E66" s="126" t="s">
        <v>62</v>
      </c>
      <c r="F66" s="126">
        <v>8000</v>
      </c>
      <c r="G66" s="138">
        <f t="shared" si="3"/>
        <v>55200</v>
      </c>
    </row>
    <row r="67" spans="1:8" s="1" customFormat="1" ht="12" customHeight="1" x14ac:dyDescent="0.25">
      <c r="A67" s="8"/>
      <c r="B67" s="134" t="s">
        <v>80</v>
      </c>
      <c r="C67" s="126" t="s">
        <v>77</v>
      </c>
      <c r="D67" s="136">
        <v>0.6</v>
      </c>
      <c r="E67" s="126" t="s">
        <v>62</v>
      </c>
      <c r="F67" s="126">
        <v>50000</v>
      </c>
      <c r="G67" s="138">
        <f t="shared" si="3"/>
        <v>30000</v>
      </c>
    </row>
    <row r="68" spans="1:8" s="1" customFormat="1" ht="12" customHeight="1" x14ac:dyDescent="0.25">
      <c r="A68" s="8"/>
      <c r="B68" s="134" t="s">
        <v>81</v>
      </c>
      <c r="C68" s="126" t="s">
        <v>77</v>
      </c>
      <c r="D68" s="136">
        <v>0.4</v>
      </c>
      <c r="E68" s="126" t="s">
        <v>62</v>
      </c>
      <c r="F68" s="126">
        <v>48552</v>
      </c>
      <c r="G68" s="138">
        <f t="shared" si="3"/>
        <v>19420.8</v>
      </c>
    </row>
    <row r="69" spans="1:8" s="1" customFormat="1" ht="12.75" customHeight="1" x14ac:dyDescent="0.25">
      <c r="A69" s="8"/>
      <c r="B69" s="49" t="s">
        <v>82</v>
      </c>
      <c r="C69" s="50"/>
      <c r="D69" s="50"/>
      <c r="E69" s="50"/>
      <c r="F69" s="50"/>
      <c r="G69" s="139">
        <f>SUM(G54:G68)</f>
        <v>4357388.3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83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84</v>
      </c>
      <c r="C72" s="47" t="s">
        <v>58</v>
      </c>
      <c r="D72" s="47" t="s">
        <v>59</v>
      </c>
      <c r="E72" s="56"/>
      <c r="F72" s="47" t="s">
        <v>23</v>
      </c>
      <c r="G72" s="56" t="s">
        <v>24</v>
      </c>
    </row>
    <row r="73" spans="1:8" s="1" customFormat="1" ht="14.25" customHeight="1" x14ac:dyDescent="0.25">
      <c r="A73" s="8"/>
      <c r="B73" s="140" t="s">
        <v>85</v>
      </c>
      <c r="C73" s="142" t="s">
        <v>61</v>
      </c>
      <c r="D73" s="142">
        <v>1</v>
      </c>
      <c r="E73" s="143" t="s">
        <v>86</v>
      </c>
      <c r="F73" s="144">
        <v>33000</v>
      </c>
      <c r="G73" s="141">
        <f>F73*D73</f>
        <v>33000</v>
      </c>
    </row>
    <row r="74" spans="1:8" s="1" customFormat="1" ht="13.5" customHeight="1" x14ac:dyDescent="0.25">
      <c r="A74" s="4"/>
      <c r="B74" s="57" t="s">
        <v>87</v>
      </c>
      <c r="C74" s="58"/>
      <c r="D74" s="58"/>
      <c r="E74" s="59"/>
      <c r="F74" s="60"/>
      <c r="G74" s="124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5" t="s">
        <v>88</v>
      </c>
      <c r="C76" s="106"/>
      <c r="D76" s="106"/>
      <c r="E76" s="106"/>
      <c r="F76" s="106"/>
      <c r="G76" s="107">
        <f>G36+G41+G50+G69+G74</f>
        <v>8211388.2999999998</v>
      </c>
    </row>
    <row r="77" spans="1:8" s="1" customFormat="1" ht="12" customHeight="1" x14ac:dyDescent="0.25">
      <c r="A77" s="8"/>
      <c r="B77" s="108" t="s">
        <v>89</v>
      </c>
      <c r="C77" s="104"/>
      <c r="D77" s="104"/>
      <c r="E77" s="104"/>
      <c r="F77" s="104"/>
      <c r="G77" s="109">
        <f>G76*0.05</f>
        <v>410569.41500000004</v>
      </c>
    </row>
    <row r="78" spans="1:8" s="1" customFormat="1" ht="12" customHeight="1" x14ac:dyDescent="0.25">
      <c r="A78" s="8"/>
      <c r="B78" s="110" t="s">
        <v>90</v>
      </c>
      <c r="C78" s="103"/>
      <c r="D78" s="103"/>
      <c r="E78" s="103"/>
      <c r="F78" s="103"/>
      <c r="G78" s="111">
        <f>G77+G76</f>
        <v>8621957.7149999999</v>
      </c>
    </row>
    <row r="79" spans="1:8" s="1" customFormat="1" ht="12" customHeight="1" x14ac:dyDescent="0.25">
      <c r="A79" s="8"/>
      <c r="B79" s="108" t="s">
        <v>91</v>
      </c>
      <c r="C79" s="104"/>
      <c r="D79" s="104"/>
      <c r="E79" s="104"/>
      <c r="F79" s="104"/>
      <c r="G79" s="109">
        <f>G12</f>
        <v>15000000</v>
      </c>
    </row>
    <row r="80" spans="1:8" s="1" customFormat="1" ht="12" customHeight="1" x14ac:dyDescent="0.25">
      <c r="A80" s="8"/>
      <c r="B80" s="112" t="s">
        <v>92</v>
      </c>
      <c r="C80" s="113"/>
      <c r="D80" s="113"/>
      <c r="E80" s="113"/>
      <c r="F80" s="113"/>
      <c r="G80" s="114">
        <f>G79-G78</f>
        <v>6378042.2850000001</v>
      </c>
    </row>
    <row r="81" spans="1:7" s="1" customFormat="1" ht="12" customHeight="1" x14ac:dyDescent="0.25">
      <c r="A81" s="8"/>
      <c r="B81" s="64" t="s">
        <v>93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94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95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96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97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98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99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100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8" t="s">
        <v>101</v>
      </c>
      <c r="C91" s="169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84</v>
      </c>
      <c r="C92" s="80" t="s">
        <v>102</v>
      </c>
      <c r="D92" s="81" t="s">
        <v>103</v>
      </c>
      <c r="E92" s="78"/>
      <c r="F92" s="78"/>
      <c r="G92" s="66"/>
    </row>
    <row r="93" spans="1:7" s="1" customFormat="1" ht="12" customHeight="1" x14ac:dyDescent="0.25">
      <c r="A93" s="8"/>
      <c r="B93" s="82" t="s">
        <v>104</v>
      </c>
      <c r="C93" s="83">
        <f>G36</f>
        <v>3740000</v>
      </c>
      <c r="D93" s="84">
        <f>(C93/C99)</f>
        <v>0.43377619371681181</v>
      </c>
      <c r="E93" s="78"/>
      <c r="F93" s="78"/>
      <c r="G93" s="66"/>
    </row>
    <row r="94" spans="1:7" s="1" customFormat="1" ht="12" customHeight="1" x14ac:dyDescent="0.25">
      <c r="A94" s="8"/>
      <c r="B94" s="82" t="s">
        <v>105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106</v>
      </c>
      <c r="C95" s="83">
        <f>G50</f>
        <v>81000</v>
      </c>
      <c r="D95" s="84">
        <f>(C95/C99)</f>
        <v>9.3946180992143732E-3</v>
      </c>
      <c r="E95" s="78"/>
      <c r="F95" s="78"/>
      <c r="G95" s="66"/>
    </row>
    <row r="96" spans="1:7" s="1" customFormat="1" ht="12" customHeight="1" x14ac:dyDescent="0.25">
      <c r="A96" s="8"/>
      <c r="B96" s="82" t="s">
        <v>57</v>
      </c>
      <c r="C96" s="83">
        <f>G69</f>
        <v>4357388.3</v>
      </c>
      <c r="D96" s="84">
        <f>(C96/C99)</f>
        <v>0.50538270356154258</v>
      </c>
      <c r="E96" s="78"/>
      <c r="F96" s="78"/>
      <c r="G96" s="66"/>
    </row>
    <row r="97" spans="1:7" s="1" customFormat="1" ht="12" customHeight="1" x14ac:dyDescent="0.25">
      <c r="A97" s="8"/>
      <c r="B97" s="82" t="s">
        <v>107</v>
      </c>
      <c r="C97" s="85">
        <f>G74</f>
        <v>33000</v>
      </c>
      <c r="D97" s="84">
        <f>(C97/C99)</f>
        <v>3.8274370033836336E-3</v>
      </c>
      <c r="E97" s="86"/>
      <c r="F97" s="86"/>
      <c r="G97" s="66"/>
    </row>
    <row r="98" spans="1:7" s="1" customFormat="1" ht="12" customHeight="1" x14ac:dyDescent="0.25">
      <c r="A98" s="8"/>
      <c r="B98" s="82" t="s">
        <v>108</v>
      </c>
      <c r="C98" s="85">
        <f>G77</f>
        <v>410569.41500000004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109</v>
      </c>
      <c r="C99" s="88">
        <f>SUM(C93:C98)</f>
        <v>8621957.7149999999</v>
      </c>
      <c r="D99" s="89">
        <f>SUM(D93:D98)</f>
        <v>1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70" t="s">
        <v>110</v>
      </c>
      <c r="C102" s="171"/>
      <c r="D102" s="171"/>
      <c r="E102" s="172"/>
      <c r="F102" s="86"/>
      <c r="G102" s="66"/>
    </row>
    <row r="103" spans="1:7" s="1" customFormat="1" ht="12" customHeight="1" x14ac:dyDescent="0.25">
      <c r="A103" s="8"/>
      <c r="B103" s="90" t="s">
        <v>111</v>
      </c>
      <c r="C103" s="91">
        <v>29000</v>
      </c>
      <c r="D103" s="91">
        <v>30000</v>
      </c>
      <c r="E103" s="91">
        <v>31000</v>
      </c>
      <c r="F103" s="92"/>
      <c r="G103" s="93"/>
    </row>
    <row r="104" spans="1:7" s="1" customFormat="1" ht="12.75" customHeight="1" thickBot="1" x14ac:dyDescent="0.3">
      <c r="A104" s="8"/>
      <c r="B104" s="87" t="s">
        <v>112</v>
      </c>
      <c r="C104" s="88">
        <f>(G78/C103)</f>
        <v>297.30888672413795</v>
      </c>
      <c r="D104" s="88">
        <f>(G78/D103)</f>
        <v>287.39859050000001</v>
      </c>
      <c r="E104" s="94">
        <f>(G78/E103)</f>
        <v>278.12766822580647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113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2023-04-27T19:55:41Z</dcterms:modified>
  <cp:category/>
  <cp:contentStatus/>
</cp:coreProperties>
</file>