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LA CALERA 2023\"/>
    </mc:Choice>
  </mc:AlternateContent>
  <bookViews>
    <workbookView xWindow="0" yWindow="0" windowWidth="23040" windowHeight="8064"/>
  </bookViews>
  <sheets>
    <sheet name="LECHUGA ESPAÑOLA MARINA" sheetId="1" r:id="rId1"/>
    <sheet name="RESUMEN " sheetId="3" state="hidden" r:id="rId2"/>
  </sheets>
  <definedNames>
    <definedName name="_xlnm.Print_Area" localSheetId="0">'LECHUGA ESPAÑOLA MARINA'!$B$1:$G$102</definedName>
    <definedName name="_xlnm.Print_Area" localSheetId="1">'RESUMEN '!$A$1:$F$32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3" l="1"/>
  <c r="C5" i="3"/>
  <c r="E23" i="3"/>
  <c r="D26" i="3"/>
  <c r="D25" i="3"/>
  <c r="D24" i="3"/>
  <c r="D23" i="3"/>
  <c r="E9" i="3"/>
  <c r="E19" i="3"/>
  <c r="C4" i="3"/>
  <c r="G43" i="1"/>
  <c r="G42" i="1"/>
  <c r="G41" i="1"/>
  <c r="G40" i="1"/>
  <c r="D28" i="3" l="1"/>
  <c r="G11" i="1"/>
  <c r="D31" i="3" s="1"/>
  <c r="G64" i="1"/>
  <c r="G63" i="1"/>
  <c r="G62" i="1"/>
  <c r="G61" i="1"/>
  <c r="G60" i="1"/>
  <c r="G59" i="1"/>
  <c r="G58" i="1"/>
  <c r="G57" i="1"/>
  <c r="G56" i="1"/>
  <c r="G55" i="1"/>
  <c r="G53" i="1"/>
  <c r="G52" i="1"/>
  <c r="G51" i="1"/>
  <c r="G50" i="1"/>
  <c r="G49" i="1"/>
  <c r="G48" i="1"/>
  <c r="G23" i="1"/>
  <c r="G29" i="1"/>
  <c r="G28" i="1"/>
  <c r="G27" i="1"/>
  <c r="G26" i="1"/>
  <c r="G25" i="1"/>
  <c r="G22" i="1"/>
  <c r="G21" i="1"/>
  <c r="G20" i="1"/>
  <c r="D29" i="3" l="1"/>
  <c r="D30" i="3" s="1"/>
  <c r="D32" i="3" s="1"/>
  <c r="G31" i="1"/>
  <c r="G65" i="1"/>
  <c r="G36" i="1" l="1"/>
  <c r="G71" i="1"/>
  <c r="C94" i="1" s="1"/>
  <c r="G76" i="1"/>
  <c r="C90" i="1" l="1"/>
  <c r="C93" i="1"/>
  <c r="G44" i="1"/>
  <c r="C92" i="1" s="1"/>
  <c r="G73" i="1" l="1"/>
  <c r="G74" i="1" s="1"/>
  <c r="G75" i="1" s="1"/>
  <c r="C95" i="1" l="1"/>
  <c r="C96" i="1" s="1"/>
  <c r="E101" i="1" l="1"/>
  <c r="D101" i="1"/>
  <c r="C101" i="1"/>
  <c r="G77" i="1"/>
  <c r="D93" i="1" l="1"/>
  <c r="D90" i="1"/>
  <c r="D92" i="1"/>
  <c r="D94" i="1"/>
  <c r="D95" i="1"/>
  <c r="D96" i="1" l="1"/>
</calcChain>
</file>

<file path=xl/sharedStrings.xml><?xml version="1.0" encoding="utf-8"?>
<sst xmlns="http://schemas.openxmlformats.org/spreadsheetml/2006/main" count="205" uniqueCount="122">
  <si>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</si>
  <si>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</si>
  <si>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</si>
  <si>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</si>
  <si>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</si>
  <si>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</si>
  <si>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</si>
  <si>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</si>
  <si>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</si>
  <si>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</si>
  <si>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</si>
  <si>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</si>
  <si>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</si>
  <si>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</si>
  <si>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</si>
  <si>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</si>
  <si>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</si>
  <si>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</si>
  <si>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</si>
  <si>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</si>
  <si>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</si>
  <si>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</si>
  <si>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</si>
  <si>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</si>
  <si>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</si>
  <si>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</si>
  <si>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</si>
  <si>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</si>
  <si>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</si>
  <si>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</si>
  <si>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</si>
  <si>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</si>
  <si>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</si>
  <si>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</si>
  <si>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</si>
  <si>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</si>
  <si>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</si>
  <si>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</si>
  <si>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</si>
  <si>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</si>
  <si>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</si>
  <si>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</si>
  <si>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</si>
  <si>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</si>
  <si>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</si>
  <si>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</si>
  <si>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</si>
  <si>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</si>
  <si>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</si>
  <si>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</si>
  <si>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</si>
  <si>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</si>
  <si>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</si>
  <si>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</si>
  <si>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</si>
  <si>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</si>
  <si>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</si>
  <si>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</si>
  <si>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LECHUGA</t>
  </si>
  <si>
    <t>Ene-Mar</t>
  </si>
  <si>
    <t>RENDIMIENTO (unidades/há.)</t>
  </si>
  <si>
    <t>PRECIO ESPERADO ($/unidades)</t>
  </si>
  <si>
    <t xml:space="preserve"> </t>
  </si>
  <si>
    <t>Melgadura</t>
  </si>
  <si>
    <t>Acequiadura</t>
  </si>
  <si>
    <t>FUNGICIDA</t>
  </si>
  <si>
    <t>INSECTICIDA</t>
  </si>
  <si>
    <t>ESCENARIOS COSTO UNITARIO  ($/unidades)</t>
  </si>
  <si>
    <t>Rendimiento (unidades/hà)</t>
  </si>
  <si>
    <t>Costo unitario ($/unidades) (*)</t>
  </si>
  <si>
    <t>Nitrato de potasio</t>
  </si>
  <si>
    <t>ESPAÑOLA / MARINA</t>
  </si>
  <si>
    <t>MEDIO</t>
  </si>
  <si>
    <t>VALPARAISO</t>
  </si>
  <si>
    <t>QUILLOTA</t>
  </si>
  <si>
    <t>TODAS</t>
  </si>
  <si>
    <t>NO</t>
  </si>
  <si>
    <t>ENERO</t>
  </si>
  <si>
    <t>Aplicación de guano</t>
  </si>
  <si>
    <t>Agosto</t>
  </si>
  <si>
    <t>Aplicación herbicidas</t>
  </si>
  <si>
    <t>Sept-octubre</t>
  </si>
  <si>
    <t>Riego pre transplante</t>
  </si>
  <si>
    <t>Septiembre</t>
  </si>
  <si>
    <t>Transplante</t>
  </si>
  <si>
    <t>a trato (plantas)</t>
  </si>
  <si>
    <t>Aplicación fertilizantes</t>
  </si>
  <si>
    <t>Riegos</t>
  </si>
  <si>
    <t xml:space="preserve">Limpia manual </t>
  </si>
  <si>
    <t>a trato (metro lineal)</t>
  </si>
  <si>
    <t>Aplicación fitosanitaria</t>
  </si>
  <si>
    <t>Cosecha a trato</t>
  </si>
  <si>
    <t>a trato (planta)</t>
  </si>
  <si>
    <t>Octubre</t>
  </si>
  <si>
    <t>PLANTINES (Speedling)</t>
  </si>
  <si>
    <t>u</t>
  </si>
  <si>
    <t>Todo el año</t>
  </si>
  <si>
    <t>FERTILIZANTES</t>
  </si>
  <si>
    <t>Guano</t>
  </si>
  <si>
    <t>m3</t>
  </si>
  <si>
    <t>Kg.</t>
  </si>
  <si>
    <t>Nitrato de calcio</t>
  </si>
  <si>
    <t xml:space="preserve">Urea </t>
  </si>
  <si>
    <t>Engeo</t>
  </si>
  <si>
    <t>l</t>
  </si>
  <si>
    <t>Score</t>
  </si>
  <si>
    <t>Bravo 720</t>
  </si>
  <si>
    <t>HERBICIDA</t>
  </si>
  <si>
    <t>Herbadox 33%</t>
  </si>
  <si>
    <t>Gramoxone</t>
  </si>
  <si>
    <t>ADHERENTES</t>
  </si>
  <si>
    <t>Li 700</t>
  </si>
  <si>
    <t xml:space="preserve">Aradura </t>
  </si>
  <si>
    <t>Rastrajes</t>
  </si>
  <si>
    <t xml:space="preserve">Mercado regional </t>
  </si>
  <si>
    <t>PRECIO ESPERADO ($/Kg)</t>
  </si>
  <si>
    <t xml:space="preserve">MAQUINARIA </t>
  </si>
  <si>
    <t>PESTICIDAS</t>
  </si>
  <si>
    <t xml:space="preserve">LECHUGA </t>
  </si>
  <si>
    <t>ESPAÑOÑA/MARINA</t>
  </si>
  <si>
    <t xml:space="preserve">MANO DE OBRA
</t>
  </si>
  <si>
    <t xml:space="preserve">PLANTINES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</si>
</sst>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3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9"/>
      <color rgb="FFFF0000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sz val="8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8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 applyNumberFormat="0" applyFill="0" applyBorder="0" applyProtection="0"/>
    <xf numFmtId="0" fontId="18" fillId="0" borderId="20"/>
    <xf numFmtId="165" fontId="22" fillId="0" borderId="0" applyFont="0" applyFill="0" applyBorder="0" applyAlignment="0" applyProtection="0"/>
    <xf numFmtId="0" fontId="20" fillId="0" borderId="20" applyNumberFormat="0" applyFill="0" applyBorder="0" applyProtection="0"/>
    <xf numFmtId="165" fontId="20" fillId="0" borderId="20" applyFont="0" applyFill="0" applyBorder="0" applyAlignment="0" applyProtection="0"/>
    <xf numFmtId="164" fontId="20" fillId="0" borderId="20" applyFont="0" applyFill="0" applyBorder="0" applyAlignment="0" applyProtection="0"/>
  </cellStyleXfs>
  <cellXfs count="22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2" fillId="2" borderId="17" xfId="0" applyFont="1" applyFill="1" applyBorder="1"/>
    <xf numFmtId="0" fontId="2" fillId="2" borderId="18" xfId="0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1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2" xfId="0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2" borderId="31" xfId="0" applyNumberFormat="1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167" fontId="12" fillId="8" borderId="34" xfId="0" applyNumberFormat="1" applyFont="1" applyFill="1" applyBorder="1" applyAlignment="1">
      <alignment vertical="center"/>
    </xf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36" xfId="0" applyNumberFormat="1" applyFont="1" applyFill="1" applyBorder="1" applyAlignment="1">
      <alignment vertical="center"/>
    </xf>
    <xf numFmtId="0" fontId="14" fillId="2" borderId="37" xfId="0" applyFont="1" applyFill="1" applyBorder="1"/>
    <xf numFmtId="49" fontId="14" fillId="2" borderId="39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49" fontId="12" fillId="8" borderId="44" xfId="0" applyNumberFormat="1" applyFont="1" applyFill="1" applyBorder="1" applyAlignment="1">
      <alignment vertical="center"/>
    </xf>
    <xf numFmtId="167" fontId="12" fillId="8" borderId="3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/>
    </xf>
    <xf numFmtId="3" fontId="7" fillId="3" borderId="15" xfId="0" applyNumberFormat="1" applyFont="1" applyFill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3" fontId="2" fillId="2" borderId="22" xfId="0" applyNumberFormat="1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 vertical="center"/>
    </xf>
    <xf numFmtId="166" fontId="1" fillId="5" borderId="25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66" fontId="1" fillId="3" borderId="27" xfId="0" applyNumberFormat="1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166" fontId="1" fillId="5" borderId="27" xfId="0" applyNumberFormat="1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166" fontId="1" fillId="6" borderId="30" xfId="0" applyNumberFormat="1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166" fontId="1" fillId="2" borderId="20" xfId="0" applyNumberFormat="1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/>
    </xf>
    <xf numFmtId="0" fontId="14" fillId="2" borderId="38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4" fillId="2" borderId="40" xfId="0" applyFont="1" applyFill="1" applyBorder="1" applyAlignment="1">
      <alignment horizontal="center"/>
    </xf>
    <xf numFmtId="0" fontId="14" fillId="2" borderId="42" xfId="0" applyFont="1" applyFill="1" applyBorder="1" applyAlignment="1">
      <alignment horizontal="center"/>
    </xf>
    <xf numFmtId="0" fontId="14" fillId="2" borderId="43" xfId="0" applyFont="1" applyFill="1" applyBorder="1" applyAlignment="1">
      <alignment horizontal="center"/>
    </xf>
    <xf numFmtId="0" fontId="14" fillId="7" borderId="20" xfId="0" applyFont="1" applyFill="1" applyBorder="1" applyAlignment="1">
      <alignment horizontal="center"/>
    </xf>
    <xf numFmtId="0" fontId="9" fillId="7" borderId="20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166" fontId="16" fillId="2" borderId="20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9" fontId="14" fillId="2" borderId="32" xfId="0" applyNumberFormat="1" applyFont="1" applyFill="1" applyBorder="1" applyAlignment="1">
      <alignment horizontal="center"/>
    </xf>
    <xf numFmtId="9" fontId="12" fillId="8" borderId="35" xfId="0" applyNumberFormat="1" applyFont="1" applyFill="1" applyBorder="1" applyAlignment="1">
      <alignment horizontal="center" vertical="center"/>
    </xf>
    <xf numFmtId="3" fontId="12" fillId="8" borderId="46" xfId="0" applyNumberFormat="1" applyFont="1" applyFill="1" applyBorder="1" applyAlignment="1">
      <alignment vertical="center"/>
    </xf>
    <xf numFmtId="3" fontId="12" fillId="8" borderId="45" xfId="0" applyNumberFormat="1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0" fontId="20" fillId="2" borderId="10" xfId="0" applyFont="1" applyFill="1" applyBorder="1"/>
    <xf numFmtId="49" fontId="4" fillId="10" borderId="6" xfId="0" applyNumberFormat="1" applyFont="1" applyFill="1" applyBorder="1" applyAlignment="1">
      <alignment wrapText="1"/>
    </xf>
    <xf numFmtId="49" fontId="4" fillId="10" borderId="6" xfId="0" applyNumberFormat="1" applyFont="1" applyFill="1" applyBorder="1" applyAlignment="1">
      <alignment horizontal="center"/>
    </xf>
    <xf numFmtId="3" fontId="4" fillId="10" borderId="6" xfId="0" applyNumberFormat="1" applyFont="1" applyFill="1" applyBorder="1" applyAlignment="1">
      <alignment horizontal="center"/>
    </xf>
    <xf numFmtId="49" fontId="4" fillId="10" borderId="6" xfId="0" applyNumberFormat="1" applyFont="1" applyFill="1" applyBorder="1" applyAlignment="1">
      <alignment horizontal="center" wrapText="1"/>
    </xf>
    <xf numFmtId="49" fontId="0" fillId="0" borderId="0" xfId="0" applyNumberFormat="1"/>
    <xf numFmtId="3" fontId="0" fillId="0" borderId="0" xfId="0" applyNumberFormat="1"/>
    <xf numFmtId="49" fontId="17" fillId="10" borderId="20" xfId="0" applyNumberFormat="1" applyFont="1" applyFill="1" applyBorder="1" applyAlignment="1">
      <alignment vertical="center"/>
    </xf>
    <xf numFmtId="49" fontId="2" fillId="10" borderId="6" xfId="0" applyNumberFormat="1" applyFont="1" applyFill="1" applyBorder="1" applyAlignment="1">
      <alignment horizontal="right"/>
    </xf>
    <xf numFmtId="49" fontId="4" fillId="10" borderId="6" xfId="0" applyNumberFormat="1" applyFont="1" applyFill="1" applyBorder="1" applyAlignment="1">
      <alignment horizontal="right" vertical="center" wrapText="1"/>
    </xf>
    <xf numFmtId="49" fontId="4" fillId="10" borderId="6" xfId="0" applyNumberFormat="1" applyFont="1" applyFill="1" applyBorder="1" applyAlignment="1">
      <alignment horizontal="right"/>
    </xf>
    <xf numFmtId="49" fontId="4" fillId="10" borderId="6" xfId="0" applyNumberFormat="1" applyFont="1" applyFill="1" applyBorder="1" applyAlignment="1">
      <alignment horizontal="right" wrapText="1"/>
    </xf>
    <xf numFmtId="49" fontId="5" fillId="10" borderId="6" xfId="0" applyNumberFormat="1" applyFont="1" applyFill="1" applyBorder="1" applyAlignment="1">
      <alignment horizontal="right"/>
    </xf>
    <xf numFmtId="17" fontId="19" fillId="10" borderId="55" xfId="1" applyNumberFormat="1" applyFont="1" applyFill="1" applyBorder="1" applyAlignment="1">
      <alignment horizontal="right" vertical="center"/>
    </xf>
    <xf numFmtId="168" fontId="4" fillId="10" borderId="6" xfId="0" applyNumberFormat="1" applyFont="1" applyFill="1" applyBorder="1" applyAlignment="1">
      <alignment horizontal="right"/>
    </xf>
    <xf numFmtId="3" fontId="4" fillId="10" borderId="6" xfId="0" applyNumberFormat="1" applyFont="1" applyFill="1" applyBorder="1" applyAlignment="1">
      <alignment horizontal="right" wrapText="1"/>
    </xf>
    <xf numFmtId="0" fontId="4" fillId="10" borderId="6" xfId="0" applyNumberFormat="1" applyFont="1" applyFill="1" applyBorder="1" applyAlignment="1">
      <alignment horizontal="center" wrapText="1"/>
    </xf>
    <xf numFmtId="3" fontId="4" fillId="10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3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165" fontId="4" fillId="2" borderId="6" xfId="2" applyFont="1" applyFill="1" applyBorder="1" applyAlignment="1">
      <alignment horizontal="right" vertical="center" wrapText="1"/>
    </xf>
    <xf numFmtId="49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right"/>
    </xf>
    <xf numFmtId="49" fontId="20" fillId="0" borderId="0" xfId="0" applyNumberFormat="1" applyFont="1"/>
    <xf numFmtId="166" fontId="23" fillId="2" borderId="20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right" wrapText="1"/>
    </xf>
    <xf numFmtId="49" fontId="24" fillId="10" borderId="56" xfId="3" applyNumberFormat="1" applyFont="1" applyFill="1" applyBorder="1" applyAlignment="1">
      <alignment horizontal="center" vertical="center" wrapText="1"/>
    </xf>
    <xf numFmtId="0" fontId="26" fillId="0" borderId="20" xfId="3" applyNumberFormat="1" applyFont="1"/>
    <xf numFmtId="0" fontId="26" fillId="0" borderId="20" xfId="3" applyFont="1"/>
    <xf numFmtId="0" fontId="27" fillId="0" borderId="20" xfId="3" applyNumberFormat="1" applyFont="1"/>
    <xf numFmtId="0" fontId="26" fillId="0" borderId="20" xfId="3" applyNumberFormat="1" applyFont="1" applyAlignment="1">
      <alignment horizontal="right"/>
    </xf>
    <xf numFmtId="49" fontId="24" fillId="10" borderId="56" xfId="3" applyNumberFormat="1" applyFont="1" applyFill="1" applyBorder="1" applyAlignment="1">
      <alignment horizontal="center" vertical="center"/>
    </xf>
    <xf numFmtId="0" fontId="26" fillId="0" borderId="20" xfId="3" applyFont="1" applyBorder="1"/>
    <xf numFmtId="0" fontId="27" fillId="0" borderId="20" xfId="3" applyNumberFormat="1" applyFont="1" applyBorder="1"/>
    <xf numFmtId="0" fontId="26" fillId="0" borderId="20" xfId="3" applyNumberFormat="1" applyFont="1" applyBorder="1"/>
    <xf numFmtId="0" fontId="26" fillId="0" borderId="20" xfId="3" applyNumberFormat="1" applyFont="1" applyBorder="1" applyAlignment="1">
      <alignment horizontal="right"/>
    </xf>
    <xf numFmtId="49" fontId="26" fillId="2" borderId="20" xfId="3" applyNumberFormat="1" applyFont="1" applyFill="1" applyBorder="1" applyAlignment="1">
      <alignment horizontal="center" vertical="center"/>
    </xf>
    <xf numFmtId="164" fontId="26" fillId="12" borderId="20" xfId="5" applyFont="1" applyFill="1" applyBorder="1" applyAlignment="1">
      <alignment horizontal="center" vertical="center" wrapText="1"/>
    </xf>
    <xf numFmtId="0" fontId="26" fillId="0" borderId="20" xfId="3" applyNumberFormat="1" applyFont="1" applyAlignment="1">
      <alignment horizontal="center"/>
    </xf>
    <xf numFmtId="164" fontId="27" fillId="0" borderId="20" xfId="5" applyFont="1" applyAlignment="1">
      <alignment horizontal="center" vertical="center"/>
    </xf>
    <xf numFmtId="49" fontId="28" fillId="10" borderId="61" xfId="3" applyNumberFormat="1" applyFont="1" applyFill="1" applyBorder="1" applyAlignment="1">
      <alignment horizontal="center" vertical="center"/>
    </xf>
    <xf numFmtId="164" fontId="28" fillId="10" borderId="68" xfId="3" applyNumberFormat="1" applyFont="1" applyFill="1" applyBorder="1" applyAlignment="1">
      <alignment vertical="center"/>
    </xf>
    <xf numFmtId="49" fontId="28" fillId="10" borderId="64" xfId="3" applyNumberFormat="1" applyFont="1" applyFill="1" applyBorder="1" applyAlignment="1">
      <alignment horizontal="center" vertical="center"/>
    </xf>
    <xf numFmtId="164" fontId="28" fillId="10" borderId="69" xfId="5" applyFont="1" applyFill="1" applyBorder="1" applyAlignment="1">
      <alignment vertical="center"/>
    </xf>
    <xf numFmtId="49" fontId="28" fillId="10" borderId="66" xfId="3" applyNumberFormat="1" applyFont="1" applyFill="1" applyBorder="1" applyAlignment="1">
      <alignment horizontal="center" vertical="center"/>
    </xf>
    <xf numFmtId="164" fontId="28" fillId="10" borderId="70" xfId="5" applyFont="1" applyFill="1" applyBorder="1" applyAlignment="1">
      <alignment vertical="center"/>
    </xf>
    <xf numFmtId="0" fontId="26" fillId="0" borderId="20" xfId="3" applyNumberFormat="1" applyFont="1" applyAlignment="1">
      <alignment horizontal="center" vertical="center"/>
    </xf>
    <xf numFmtId="0" fontId="27" fillId="0" borderId="20" xfId="3" applyNumberFormat="1" applyFont="1" applyAlignment="1">
      <alignment horizontal="center" vertical="center"/>
    </xf>
    <xf numFmtId="49" fontId="26" fillId="0" borderId="62" xfId="5" applyNumberFormat="1" applyFont="1" applyBorder="1" applyAlignment="1">
      <alignment horizontal="center" vertical="center" wrapText="1"/>
    </xf>
    <xf numFmtId="49" fontId="26" fillId="2" borderId="60" xfId="5" applyNumberFormat="1" applyFont="1" applyFill="1" applyBorder="1" applyAlignment="1">
      <alignment horizontal="center" vertical="center" wrapText="1"/>
    </xf>
    <xf numFmtId="49" fontId="28" fillId="12" borderId="60" xfId="5" applyNumberFormat="1" applyFont="1" applyFill="1" applyBorder="1" applyAlignment="1">
      <alignment horizontal="center" vertical="center" wrapText="1"/>
    </xf>
    <xf numFmtId="164" fontId="28" fillId="10" borderId="62" xfId="5" applyFont="1" applyFill="1" applyBorder="1" applyAlignment="1">
      <alignment horizontal="center" vertical="center"/>
    </xf>
    <xf numFmtId="164" fontId="28" fillId="10" borderId="60" xfId="5" applyFont="1" applyFill="1" applyBorder="1" applyAlignment="1">
      <alignment horizontal="center" vertical="center"/>
    </xf>
    <xf numFmtId="164" fontId="28" fillId="10" borderId="77" xfId="5" applyFont="1" applyFill="1" applyBorder="1" applyAlignment="1">
      <alignment horizontal="center" vertical="center"/>
    </xf>
    <xf numFmtId="164" fontId="26" fillId="2" borderId="76" xfId="5" applyFont="1" applyFill="1" applyBorder="1" applyAlignment="1">
      <alignment horizontal="center" vertical="center" wrapText="1"/>
    </xf>
    <xf numFmtId="164" fontId="26" fillId="2" borderId="78" xfId="5" applyFont="1" applyFill="1" applyBorder="1" applyAlignment="1">
      <alignment horizontal="center" vertical="center" wrapText="1"/>
    </xf>
    <xf numFmtId="164" fontId="26" fillId="0" borderId="79" xfId="5" applyFont="1" applyBorder="1" applyAlignment="1">
      <alignment horizontal="center" vertical="center"/>
    </xf>
    <xf numFmtId="164" fontId="26" fillId="0" borderId="63" xfId="5" applyFont="1" applyBorder="1" applyAlignment="1">
      <alignment vertical="center"/>
    </xf>
    <xf numFmtId="164" fontId="26" fillId="0" borderId="65" xfId="5" applyFont="1" applyBorder="1" applyAlignment="1">
      <alignment horizontal="center" vertical="center"/>
    </xf>
    <xf numFmtId="164" fontId="26" fillId="0" borderId="63" xfId="5" applyFont="1" applyBorder="1" applyAlignment="1">
      <alignment horizontal="center" vertical="center"/>
    </xf>
    <xf numFmtId="164" fontId="26" fillId="0" borderId="80" xfId="5" applyFont="1" applyBorder="1" applyAlignment="1">
      <alignment horizontal="center" vertical="center"/>
    </xf>
    <xf numFmtId="164" fontId="26" fillId="0" borderId="67" xfId="5" applyFont="1" applyBorder="1" applyAlignment="1">
      <alignment horizontal="center" vertical="center"/>
    </xf>
    <xf numFmtId="49" fontId="25" fillId="2" borderId="56" xfId="3" applyNumberFormat="1" applyFont="1" applyFill="1" applyBorder="1" applyAlignment="1">
      <alignment vertical="center" wrapText="1"/>
    </xf>
    <xf numFmtId="49" fontId="25" fillId="10" borderId="56" xfId="3" applyNumberFormat="1" applyFont="1" applyFill="1" applyBorder="1" applyAlignment="1">
      <alignment vertical="center" wrapText="1"/>
    </xf>
    <xf numFmtId="165" fontId="25" fillId="12" borderId="56" xfId="4" applyFont="1" applyFill="1" applyBorder="1" applyAlignment="1">
      <alignment vertical="center"/>
    </xf>
    <xf numFmtId="165" fontId="25" fillId="12" borderId="56" xfId="4" applyFont="1" applyFill="1" applyBorder="1" applyAlignment="1">
      <alignment vertical="center" wrapText="1"/>
    </xf>
    <xf numFmtId="0" fontId="29" fillId="2" borderId="6" xfId="0" applyFont="1" applyFill="1" applyBorder="1" applyAlignment="1">
      <alignment horizontal="right" vertical="center" wrapText="1"/>
    </xf>
    <xf numFmtId="1" fontId="4" fillId="2" borderId="6" xfId="0" applyNumberFormat="1" applyFont="1" applyFill="1" applyBorder="1" applyAlignment="1">
      <alignment horizontal="right" vertical="center" wrapText="1"/>
    </xf>
    <xf numFmtId="49" fontId="3" fillId="3" borderId="6" xfId="0" applyNumberFormat="1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49" fontId="4" fillId="10" borderId="6" xfId="0" applyNumberFormat="1" applyFont="1" applyFill="1" applyBorder="1" applyAlignment="1">
      <alignment horizontal="left" wrapText="1"/>
    </xf>
    <xf numFmtId="0" fontId="4" fillId="10" borderId="6" xfId="0" applyFont="1" applyFill="1" applyBorder="1" applyAlignment="1">
      <alignment horizontal="left" wrapText="1"/>
    </xf>
    <xf numFmtId="49" fontId="4" fillId="10" borderId="6" xfId="0" applyNumberFormat="1" applyFont="1" applyFill="1" applyBorder="1" applyAlignment="1">
      <alignment horizontal="left"/>
    </xf>
    <xf numFmtId="0" fontId="4" fillId="10" borderId="6" xfId="0" applyFont="1" applyFill="1" applyBorder="1" applyAlignment="1">
      <alignment horizontal="left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10" borderId="47" xfId="0" applyNumberFormat="1" applyFont="1" applyFill="1" applyBorder="1" applyAlignment="1">
      <alignment horizontal="left"/>
    </xf>
    <xf numFmtId="49" fontId="4" fillId="10" borderId="48" xfId="0" applyNumberFormat="1" applyFont="1" applyFill="1" applyBorder="1" applyAlignment="1">
      <alignment horizontal="left"/>
    </xf>
    <xf numFmtId="49" fontId="17" fillId="9" borderId="49" xfId="0" applyNumberFormat="1" applyFont="1" applyFill="1" applyBorder="1" applyAlignment="1">
      <alignment horizontal="center" vertical="center"/>
    </xf>
    <xf numFmtId="49" fontId="17" fillId="9" borderId="50" xfId="0" applyNumberFormat="1" applyFont="1" applyFill="1" applyBorder="1" applyAlignment="1">
      <alignment horizontal="center" vertical="center"/>
    </xf>
    <xf numFmtId="49" fontId="17" fillId="9" borderId="51" xfId="0" applyNumberFormat="1" applyFont="1" applyFill="1" applyBorder="1" applyAlignment="1">
      <alignment horizontal="center" vertical="center"/>
    </xf>
    <xf numFmtId="49" fontId="4" fillId="2" borderId="47" xfId="0" applyNumberFormat="1" applyFont="1" applyFill="1" applyBorder="1" applyAlignment="1">
      <alignment horizontal="left" vertical="center" wrapText="1"/>
    </xf>
    <xf numFmtId="49" fontId="4" fillId="2" borderId="48" xfId="0" applyNumberFormat="1" applyFont="1" applyFill="1" applyBorder="1" applyAlignment="1">
      <alignment horizontal="left" vertical="center" wrapText="1"/>
    </xf>
    <xf numFmtId="0" fontId="21" fillId="2" borderId="57" xfId="0" applyFont="1" applyFill="1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/>
    </xf>
    <xf numFmtId="0" fontId="21" fillId="2" borderId="59" xfId="0" applyFont="1" applyFill="1" applyBorder="1" applyAlignment="1">
      <alignment horizontal="center" vertical="center"/>
    </xf>
    <xf numFmtId="0" fontId="27" fillId="9" borderId="76" xfId="3" applyNumberFormat="1" applyFont="1" applyFill="1" applyBorder="1" applyAlignment="1">
      <alignment horizontal="center" vertical="center"/>
    </xf>
    <xf numFmtId="0" fontId="27" fillId="9" borderId="75" xfId="3" applyNumberFormat="1" applyFont="1" applyFill="1" applyBorder="1" applyAlignment="1">
      <alignment horizontal="center" vertical="center"/>
    </xf>
    <xf numFmtId="0" fontId="27" fillId="9" borderId="41" xfId="3" applyNumberFormat="1" applyFont="1" applyFill="1" applyBorder="1" applyAlignment="1">
      <alignment horizontal="center" vertical="center"/>
    </xf>
    <xf numFmtId="164" fontId="27" fillId="0" borderId="73" xfId="5" applyFont="1" applyBorder="1" applyAlignment="1">
      <alignment horizontal="center" vertical="center"/>
    </xf>
    <xf numFmtId="164" fontId="27" fillId="0" borderId="74" xfId="5" applyFont="1" applyBorder="1" applyAlignment="1">
      <alignment horizontal="center" vertical="center"/>
    </xf>
    <xf numFmtId="164" fontId="27" fillId="0" borderId="43" xfId="5" applyFont="1" applyBorder="1" applyAlignment="1">
      <alignment horizontal="center" vertical="center"/>
    </xf>
    <xf numFmtId="164" fontId="27" fillId="0" borderId="38" xfId="5" applyFont="1" applyBorder="1" applyAlignment="1">
      <alignment horizontal="center" vertical="center"/>
    </xf>
    <xf numFmtId="164" fontId="27" fillId="0" borderId="40" xfId="5" applyFont="1" applyBorder="1" applyAlignment="1">
      <alignment horizontal="center" vertical="center"/>
    </xf>
    <xf numFmtId="0" fontId="27" fillId="13" borderId="71" xfId="3" applyNumberFormat="1" applyFont="1" applyFill="1" applyBorder="1" applyAlignment="1">
      <alignment horizontal="center" vertical="center" wrapText="1"/>
    </xf>
    <xf numFmtId="0" fontId="27" fillId="13" borderId="72" xfId="3" applyNumberFormat="1" applyFont="1" applyFill="1" applyBorder="1" applyAlignment="1">
      <alignment horizontal="center" vertical="center" wrapText="1"/>
    </xf>
    <xf numFmtId="0" fontId="27" fillId="11" borderId="61" xfId="3" applyNumberFormat="1" applyFont="1" applyFill="1" applyBorder="1" applyAlignment="1">
      <alignment horizontal="center" vertical="center"/>
    </xf>
    <xf numFmtId="0" fontId="27" fillId="11" borderId="64" xfId="3" applyNumberFormat="1" applyFont="1" applyFill="1" applyBorder="1" applyAlignment="1">
      <alignment horizontal="center" vertical="center"/>
    </xf>
    <xf numFmtId="0" fontId="27" fillId="11" borderId="66" xfId="3" applyNumberFormat="1" applyFont="1" applyFill="1" applyBorder="1" applyAlignment="1">
      <alignment horizontal="center" vertical="center"/>
    </xf>
  </cellXfs>
  <cellStyles count="6">
    <cellStyle name="Millares [0]" xfId="2" builtinId="6"/>
    <cellStyle name="Millares [0] 3" xfId="4"/>
    <cellStyle name="Moneda [0] 2" xfId="5"/>
    <cellStyle name="Normal" xfId="0" builtinId="0"/>
    <cellStyle name="Normal 2" xfId="1"/>
    <cellStyle name="Normal 6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0</xdr:rowOff>
    </xdr:from>
    <xdr:to>
      <xdr:col>6</xdr:col>
      <xdr:colOff>1172014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71450"/>
          <a:ext cx="64579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102"/>
  <sheetViews>
    <sheetView showGridLines="0" tabSelected="1" view="pageBreakPreview" topLeftCell="B1" zoomScale="145" zoomScaleNormal="145" zoomScaleSheetLayoutView="145" workbookViewId="0">
      <selection activeCell="G40" sqref="G40"/>
    </sheetView>
  </sheetViews>
  <sheetFormatPr baseColWidth="10" defaultColWidth="10.88671875" defaultRowHeight="11.25" customHeight="1" x14ac:dyDescent="0.3"/>
  <cols>
    <col min="1" max="1" width="4.44140625" style="1" hidden="1" customWidth="1"/>
    <col min="2" max="2" width="21.44140625" style="1" customWidth="1"/>
    <col min="3" max="3" width="14.88671875" style="1" customWidth="1"/>
    <col min="4" max="4" width="8.33203125" style="108" customWidth="1"/>
    <col min="5" max="5" width="21.109375" style="108" customWidth="1"/>
    <col min="6" max="6" width="13.5546875" style="108" customWidth="1"/>
    <col min="7" max="7" width="18.109375" style="108" customWidth="1"/>
    <col min="8" max="248" width="10.88671875" style="1" customWidth="1"/>
  </cols>
  <sheetData>
    <row r="1" spans="1:7" ht="15" customHeight="1" x14ac:dyDescent="0.3">
      <c r="A1" s="2"/>
      <c r="B1" s="2"/>
      <c r="C1" s="2"/>
      <c r="D1" s="72"/>
      <c r="E1" s="72"/>
      <c r="F1" s="72"/>
      <c r="G1" s="72"/>
    </row>
    <row r="2" spans="1:7" ht="15" customHeight="1" x14ac:dyDescent="0.3">
      <c r="A2" s="2"/>
      <c r="B2" s="2"/>
      <c r="C2" s="2"/>
      <c r="D2" s="72"/>
      <c r="E2" s="72"/>
      <c r="F2" s="72"/>
      <c r="G2" s="72"/>
    </row>
    <row r="3" spans="1:7" ht="15" customHeight="1" x14ac:dyDescent="0.3">
      <c r="A3" s="2"/>
      <c r="B3" s="2"/>
      <c r="C3" s="2"/>
      <c r="D3" s="72"/>
      <c r="E3" s="72"/>
      <c r="F3" s="72"/>
      <c r="G3" s="72"/>
    </row>
    <row r="4" spans="1:7" ht="15" customHeight="1" x14ac:dyDescent="0.3">
      <c r="A4" s="2"/>
      <c r="B4" s="2"/>
      <c r="C4" s="2"/>
      <c r="D4" s="72"/>
      <c r="E4" s="72"/>
      <c r="F4" s="72"/>
      <c r="G4" s="72"/>
    </row>
    <row r="5" spans="1:7" ht="15" customHeight="1" x14ac:dyDescent="0.3">
      <c r="A5" s="2"/>
      <c r="B5" s="2"/>
      <c r="C5" s="2"/>
      <c r="D5" s="72"/>
      <c r="E5" s="72"/>
      <c r="F5" s="72"/>
      <c r="G5" s="72"/>
    </row>
    <row r="6" spans="1:7" ht="15" customHeight="1" x14ac:dyDescent="0.3">
      <c r="A6" s="2"/>
      <c r="B6" s="2"/>
      <c r="C6" s="2"/>
      <c r="D6" s="72"/>
      <c r="E6" s="72"/>
      <c r="F6" s="72"/>
      <c r="G6" s="72"/>
    </row>
    <row r="7" spans="1:7" ht="15" customHeight="1" x14ac:dyDescent="0.3">
      <c r="A7" s="2"/>
      <c r="B7" s="3"/>
      <c r="C7" s="4"/>
      <c r="D7" s="72"/>
      <c r="E7" s="73"/>
      <c r="F7" s="73"/>
      <c r="G7" s="73"/>
    </row>
    <row r="8" spans="1:7" ht="12" customHeight="1" x14ac:dyDescent="0.3">
      <c r="A8" s="5"/>
      <c r="B8" s="6" t="s">
        <v>0</v>
      </c>
      <c r="C8" s="128" t="s">
        <v>58</v>
      </c>
      <c r="D8" s="109"/>
      <c r="E8" s="195" t="s">
        <v>60</v>
      </c>
      <c r="F8" s="196"/>
      <c r="G8" s="119">
        <v>50000</v>
      </c>
    </row>
    <row r="9" spans="1:7" ht="16.5" customHeight="1" x14ac:dyDescent="0.3">
      <c r="A9" s="5"/>
      <c r="B9" s="7" t="s">
        <v>1</v>
      </c>
      <c r="C9" s="129" t="s">
        <v>71</v>
      </c>
      <c r="D9" s="110"/>
      <c r="E9" s="208" t="s">
        <v>2</v>
      </c>
      <c r="F9" s="209"/>
      <c r="G9" s="71" t="s">
        <v>59</v>
      </c>
    </row>
    <row r="10" spans="1:7" ht="16.5" customHeight="1" x14ac:dyDescent="0.3">
      <c r="A10" s="5"/>
      <c r="B10" s="7" t="s">
        <v>3</v>
      </c>
      <c r="C10" s="130" t="s">
        <v>72</v>
      </c>
      <c r="D10" s="110"/>
      <c r="E10" s="197" t="s">
        <v>61</v>
      </c>
      <c r="F10" s="198"/>
      <c r="G10" s="134">
        <v>260</v>
      </c>
    </row>
    <row r="11" spans="1:7" ht="18" customHeight="1" x14ac:dyDescent="0.3">
      <c r="A11" s="5"/>
      <c r="B11" s="7" t="s">
        <v>4</v>
      </c>
      <c r="C11" s="131" t="s">
        <v>73</v>
      </c>
      <c r="D11" s="110"/>
      <c r="E11" s="203" t="s">
        <v>5</v>
      </c>
      <c r="F11" s="204"/>
      <c r="G11" s="135">
        <f>G8*G10</f>
        <v>13000000</v>
      </c>
    </row>
    <row r="12" spans="1:7" ht="14.25" customHeight="1" x14ac:dyDescent="0.3">
      <c r="A12" s="5"/>
      <c r="B12" s="7" t="s">
        <v>6</v>
      </c>
      <c r="C12" s="130" t="s">
        <v>74</v>
      </c>
      <c r="D12" s="110"/>
      <c r="E12" s="197" t="s">
        <v>7</v>
      </c>
      <c r="F12" s="198"/>
      <c r="G12" s="147" t="s">
        <v>114</v>
      </c>
    </row>
    <row r="13" spans="1:7" ht="13.5" customHeight="1" x14ac:dyDescent="0.3">
      <c r="A13" s="5"/>
      <c r="B13" s="7" t="s">
        <v>8</v>
      </c>
      <c r="C13" s="132" t="s">
        <v>75</v>
      </c>
      <c r="D13" s="110"/>
      <c r="E13" s="197" t="s">
        <v>9</v>
      </c>
      <c r="F13" s="198"/>
      <c r="G13" s="130" t="s">
        <v>77</v>
      </c>
    </row>
    <row r="14" spans="1:7" ht="17.25" customHeight="1" x14ac:dyDescent="0.3">
      <c r="A14" s="5"/>
      <c r="B14" s="7" t="s">
        <v>10</v>
      </c>
      <c r="C14" s="133">
        <v>44986</v>
      </c>
      <c r="D14" s="110"/>
      <c r="E14" s="199" t="s">
        <v>11</v>
      </c>
      <c r="F14" s="200"/>
      <c r="G14" s="131" t="s">
        <v>76</v>
      </c>
    </row>
    <row r="15" spans="1:7" ht="12" customHeight="1" x14ac:dyDescent="0.3">
      <c r="A15" s="2"/>
      <c r="B15" s="8"/>
      <c r="C15" s="9"/>
      <c r="D15" s="111"/>
      <c r="E15" s="74"/>
      <c r="F15" s="74"/>
      <c r="G15" s="75"/>
    </row>
    <row r="16" spans="1:7" ht="12" customHeight="1" x14ac:dyDescent="0.3">
      <c r="A16" s="10"/>
      <c r="B16" s="201" t="s">
        <v>12</v>
      </c>
      <c r="C16" s="202"/>
      <c r="D16" s="202"/>
      <c r="E16" s="202"/>
      <c r="F16" s="202"/>
      <c r="G16" s="202"/>
    </row>
    <row r="17" spans="1:7" ht="12" customHeight="1" x14ac:dyDescent="0.3">
      <c r="A17" s="2"/>
      <c r="B17" s="11"/>
      <c r="C17" s="12"/>
      <c r="D17" s="76"/>
      <c r="E17" s="76"/>
      <c r="F17" s="76"/>
      <c r="G17" s="76"/>
    </row>
    <row r="18" spans="1:7" ht="12" customHeight="1" x14ac:dyDescent="0.3">
      <c r="A18" s="5"/>
      <c r="B18" s="14" t="s">
        <v>13</v>
      </c>
      <c r="C18" s="15"/>
      <c r="D18" s="77"/>
      <c r="E18" s="77"/>
      <c r="F18" s="77"/>
      <c r="G18" s="77"/>
    </row>
    <row r="19" spans="1:7" ht="24" customHeight="1" x14ac:dyDescent="0.3">
      <c r="A19" s="10"/>
      <c r="B19" s="16" t="s">
        <v>14</v>
      </c>
      <c r="C19" s="16" t="s">
        <v>15</v>
      </c>
      <c r="D19" s="16" t="s">
        <v>16</v>
      </c>
      <c r="E19" s="16" t="s">
        <v>17</v>
      </c>
      <c r="F19" s="16" t="s">
        <v>18</v>
      </c>
      <c r="G19" s="16" t="s">
        <v>19</v>
      </c>
    </row>
    <row r="20" spans="1:7" ht="12.75" customHeight="1" x14ac:dyDescent="0.3">
      <c r="A20" s="10"/>
      <c r="B20" s="70" t="s">
        <v>78</v>
      </c>
      <c r="C20" s="17" t="s">
        <v>20</v>
      </c>
      <c r="D20" s="138">
        <v>2</v>
      </c>
      <c r="E20" s="70" t="s">
        <v>79</v>
      </c>
      <c r="F20" s="139">
        <v>27000</v>
      </c>
      <c r="G20" s="139">
        <f>+F20*D20</f>
        <v>54000</v>
      </c>
    </row>
    <row r="21" spans="1:7" ht="12.75" customHeight="1" x14ac:dyDescent="0.3">
      <c r="A21" s="10"/>
      <c r="B21" s="70" t="s">
        <v>80</v>
      </c>
      <c r="C21" s="17" t="s">
        <v>20</v>
      </c>
      <c r="D21" s="138">
        <v>2</v>
      </c>
      <c r="E21" s="70" t="s">
        <v>81</v>
      </c>
      <c r="F21" s="139">
        <v>27000</v>
      </c>
      <c r="G21" s="139">
        <f t="shared" ref="G21:G28" si="0">+F21*D21</f>
        <v>54000</v>
      </c>
    </row>
    <row r="22" spans="1:7" ht="12.75" customHeight="1" x14ac:dyDescent="0.3">
      <c r="A22" s="10"/>
      <c r="B22" s="70" t="s">
        <v>82</v>
      </c>
      <c r="C22" s="17" t="s">
        <v>20</v>
      </c>
      <c r="D22" s="138">
        <v>0.125</v>
      </c>
      <c r="E22" s="70" t="s">
        <v>83</v>
      </c>
      <c r="F22" s="139">
        <v>27000</v>
      </c>
      <c r="G22" s="139">
        <f t="shared" si="0"/>
        <v>3375</v>
      </c>
    </row>
    <row r="23" spans="1:7" ht="12.75" customHeight="1" x14ac:dyDescent="0.3">
      <c r="A23" s="10"/>
      <c r="B23" s="70" t="s">
        <v>84</v>
      </c>
      <c r="C23" s="17" t="s">
        <v>85</v>
      </c>
      <c r="D23" s="138">
        <v>50000</v>
      </c>
      <c r="E23" s="70" t="s">
        <v>83</v>
      </c>
      <c r="F23" s="139">
        <v>8</v>
      </c>
      <c r="G23" s="139">
        <f>+F23*D23</f>
        <v>400000</v>
      </c>
    </row>
    <row r="24" spans="1:7" ht="12.75" customHeight="1" x14ac:dyDescent="0.3">
      <c r="A24" s="10"/>
      <c r="B24" s="70"/>
      <c r="C24" s="17"/>
      <c r="D24" s="138"/>
      <c r="E24" s="70"/>
      <c r="F24" s="139"/>
      <c r="G24" s="139"/>
    </row>
    <row r="25" spans="1:7" ht="12.75" customHeight="1" x14ac:dyDescent="0.3">
      <c r="A25" s="10"/>
      <c r="B25" s="70" t="s">
        <v>86</v>
      </c>
      <c r="C25" s="17" t="s">
        <v>20</v>
      </c>
      <c r="D25" s="138">
        <v>3</v>
      </c>
      <c r="E25" s="70" t="s">
        <v>81</v>
      </c>
      <c r="F25" s="139">
        <v>27000</v>
      </c>
      <c r="G25" s="139">
        <f t="shared" si="0"/>
        <v>81000</v>
      </c>
    </row>
    <row r="26" spans="1:7" ht="12.75" customHeight="1" x14ac:dyDescent="0.3">
      <c r="A26" s="10"/>
      <c r="B26" s="70" t="s">
        <v>87</v>
      </c>
      <c r="C26" s="17" t="s">
        <v>20</v>
      </c>
      <c r="D26" s="138">
        <v>5</v>
      </c>
      <c r="E26" s="70" t="s">
        <v>81</v>
      </c>
      <c r="F26" s="139">
        <v>27000</v>
      </c>
      <c r="G26" s="139">
        <f t="shared" si="0"/>
        <v>135000</v>
      </c>
    </row>
    <row r="27" spans="1:7" ht="12.75" customHeight="1" x14ac:dyDescent="0.3">
      <c r="A27" s="10"/>
      <c r="B27" s="70" t="s">
        <v>88</v>
      </c>
      <c r="C27" s="17" t="s">
        <v>89</v>
      </c>
      <c r="D27" s="138">
        <v>13300</v>
      </c>
      <c r="E27" s="70" t="s">
        <v>81</v>
      </c>
      <c r="F27" s="139">
        <v>55</v>
      </c>
      <c r="G27" s="139">
        <f t="shared" si="0"/>
        <v>731500</v>
      </c>
    </row>
    <row r="28" spans="1:7" ht="12.75" customHeight="1" x14ac:dyDescent="0.3">
      <c r="A28" s="10"/>
      <c r="B28" s="70" t="s">
        <v>90</v>
      </c>
      <c r="C28" s="17" t="s">
        <v>20</v>
      </c>
      <c r="D28" s="138">
        <v>3</v>
      </c>
      <c r="E28" s="70" t="s">
        <v>81</v>
      </c>
      <c r="F28" s="139">
        <v>27000</v>
      </c>
      <c r="G28" s="139">
        <f t="shared" si="0"/>
        <v>81000</v>
      </c>
    </row>
    <row r="29" spans="1:7" ht="12.75" customHeight="1" x14ac:dyDescent="0.3">
      <c r="A29" s="10"/>
      <c r="B29" s="70" t="s">
        <v>91</v>
      </c>
      <c r="C29" s="17" t="s">
        <v>92</v>
      </c>
      <c r="D29" s="138">
        <v>50000</v>
      </c>
      <c r="E29" s="70" t="s">
        <v>93</v>
      </c>
      <c r="F29" s="139">
        <v>35</v>
      </c>
      <c r="G29" s="139">
        <f>+F29*D29</f>
        <v>1750000</v>
      </c>
    </row>
    <row r="30" spans="1:7" ht="12.75" customHeight="1" x14ac:dyDescent="0.3">
      <c r="A30" s="10"/>
      <c r="B30" s="121"/>
      <c r="C30" s="124"/>
      <c r="D30" s="136"/>
      <c r="E30" s="124"/>
      <c r="F30" s="137"/>
      <c r="G30" s="137"/>
    </row>
    <row r="31" spans="1:7" ht="12.75" customHeight="1" x14ac:dyDescent="0.3">
      <c r="A31" s="10"/>
      <c r="B31" s="18" t="s">
        <v>21</v>
      </c>
      <c r="C31" s="19"/>
      <c r="D31" s="19"/>
      <c r="E31" s="19"/>
      <c r="F31" s="19"/>
      <c r="G31" s="78">
        <f>SUM(G20:G30)</f>
        <v>3289875</v>
      </c>
    </row>
    <row r="32" spans="1:7" ht="12" customHeight="1" x14ac:dyDescent="0.3">
      <c r="A32" s="2"/>
      <c r="B32" s="11"/>
      <c r="C32" s="13"/>
      <c r="D32" s="76"/>
      <c r="E32" s="76"/>
      <c r="F32" s="79"/>
      <c r="G32" s="79"/>
    </row>
    <row r="33" spans="1:8" ht="12" customHeight="1" x14ac:dyDescent="0.3">
      <c r="A33" s="5"/>
      <c r="B33" s="20" t="s">
        <v>22</v>
      </c>
      <c r="C33" s="21"/>
      <c r="D33" s="22"/>
      <c r="E33" s="22"/>
      <c r="F33" s="22"/>
      <c r="G33" s="22"/>
    </row>
    <row r="34" spans="1:8" ht="24" customHeight="1" x14ac:dyDescent="0.3">
      <c r="A34" s="5"/>
      <c r="B34" s="23" t="s">
        <v>14</v>
      </c>
      <c r="C34" s="24" t="s">
        <v>15</v>
      </c>
      <c r="D34" s="24" t="s">
        <v>16</v>
      </c>
      <c r="E34" s="23" t="s">
        <v>17</v>
      </c>
      <c r="F34" s="24" t="s">
        <v>18</v>
      </c>
      <c r="G34" s="23" t="s">
        <v>19</v>
      </c>
    </row>
    <row r="35" spans="1:8" ht="12" customHeight="1" x14ac:dyDescent="0.3">
      <c r="A35" s="5"/>
      <c r="B35" s="25" t="s">
        <v>62</v>
      </c>
      <c r="C35" s="26" t="s">
        <v>62</v>
      </c>
      <c r="D35" s="26" t="s">
        <v>62</v>
      </c>
      <c r="E35" s="26" t="s">
        <v>62</v>
      </c>
      <c r="F35" s="80" t="s">
        <v>62</v>
      </c>
      <c r="G35" s="80">
        <v>0</v>
      </c>
    </row>
    <row r="36" spans="1:8" ht="12" customHeight="1" x14ac:dyDescent="0.3">
      <c r="A36" s="5"/>
      <c r="B36" s="27" t="s">
        <v>23</v>
      </c>
      <c r="C36" s="28"/>
      <c r="D36" s="28"/>
      <c r="E36" s="28"/>
      <c r="F36" s="28"/>
      <c r="G36" s="81">
        <f>SUM(G35)</f>
        <v>0</v>
      </c>
    </row>
    <row r="37" spans="1:8" ht="12" customHeight="1" x14ac:dyDescent="0.3">
      <c r="A37" s="2"/>
      <c r="B37" s="29"/>
      <c r="C37" s="30"/>
      <c r="D37" s="37"/>
      <c r="E37" s="37"/>
      <c r="F37" s="82"/>
      <c r="G37" s="82"/>
    </row>
    <row r="38" spans="1:8" ht="12" customHeight="1" x14ac:dyDescent="0.3">
      <c r="A38" s="5"/>
      <c r="B38" s="20" t="s">
        <v>24</v>
      </c>
      <c r="C38" s="21"/>
      <c r="D38" s="22"/>
      <c r="E38" s="22"/>
      <c r="F38" s="22"/>
      <c r="G38" s="22"/>
    </row>
    <row r="39" spans="1:8" ht="24" customHeight="1" x14ac:dyDescent="0.3">
      <c r="A39" s="5"/>
      <c r="B39" s="31" t="s">
        <v>14</v>
      </c>
      <c r="C39" s="31" t="s">
        <v>15</v>
      </c>
      <c r="D39" s="31" t="s">
        <v>16</v>
      </c>
      <c r="E39" s="31" t="s">
        <v>17</v>
      </c>
      <c r="F39" s="32" t="s">
        <v>18</v>
      </c>
      <c r="G39" s="31" t="s">
        <v>19</v>
      </c>
    </row>
    <row r="40" spans="1:8" ht="12.75" customHeight="1" x14ac:dyDescent="0.3">
      <c r="A40" s="10"/>
      <c r="B40" s="70" t="s">
        <v>112</v>
      </c>
      <c r="C40" s="17" t="s">
        <v>25</v>
      </c>
      <c r="D40" s="138">
        <v>0.25</v>
      </c>
      <c r="E40" s="152" t="s">
        <v>79</v>
      </c>
      <c r="F40" s="139">
        <v>150000</v>
      </c>
      <c r="G40" s="139">
        <f>+F40*D40</f>
        <v>37500</v>
      </c>
    </row>
    <row r="41" spans="1:8" ht="12.75" customHeight="1" x14ac:dyDescent="0.3">
      <c r="A41" s="10"/>
      <c r="B41" s="70" t="s">
        <v>113</v>
      </c>
      <c r="C41" s="17" t="s">
        <v>25</v>
      </c>
      <c r="D41" s="138">
        <v>0.25</v>
      </c>
      <c r="E41" s="152" t="s">
        <v>79</v>
      </c>
      <c r="F41" s="139">
        <v>150000</v>
      </c>
      <c r="G41" s="139">
        <f>+F41*D41</f>
        <v>37500</v>
      </c>
    </row>
    <row r="42" spans="1:8" ht="12.75" customHeight="1" x14ac:dyDescent="0.3">
      <c r="A42" s="10"/>
      <c r="B42" s="70" t="s">
        <v>63</v>
      </c>
      <c r="C42" s="17" t="s">
        <v>25</v>
      </c>
      <c r="D42" s="138">
        <v>0.25</v>
      </c>
      <c r="E42" s="152" t="s">
        <v>79</v>
      </c>
      <c r="F42" s="139">
        <v>150000</v>
      </c>
      <c r="G42" s="139">
        <f>+F42*D42</f>
        <v>37500</v>
      </c>
    </row>
    <row r="43" spans="1:8" ht="12.75" customHeight="1" x14ac:dyDescent="0.3">
      <c r="A43" s="10"/>
      <c r="B43" s="70" t="s">
        <v>64</v>
      </c>
      <c r="C43" s="17" t="s">
        <v>25</v>
      </c>
      <c r="D43" s="138">
        <v>0.125</v>
      </c>
      <c r="E43" s="152" t="s">
        <v>79</v>
      </c>
      <c r="F43" s="139">
        <v>150000</v>
      </c>
      <c r="G43" s="139">
        <f>+F43*D43</f>
        <v>18750</v>
      </c>
    </row>
    <row r="44" spans="1:8" ht="12.75" customHeight="1" x14ac:dyDescent="0.3">
      <c r="A44" s="5"/>
      <c r="B44" s="33" t="s">
        <v>26</v>
      </c>
      <c r="C44" s="34"/>
      <c r="D44" s="34"/>
      <c r="E44" s="34"/>
      <c r="F44" s="34"/>
      <c r="G44" s="83">
        <f>SUM(G40:G43)</f>
        <v>131250</v>
      </c>
    </row>
    <row r="45" spans="1:8" ht="12" customHeight="1" x14ac:dyDescent="0.3">
      <c r="A45" s="2"/>
      <c r="B45" s="29"/>
      <c r="C45" s="30"/>
      <c r="D45" s="37"/>
      <c r="E45" s="37"/>
      <c r="F45" s="82"/>
      <c r="G45" s="82"/>
    </row>
    <row r="46" spans="1:8" ht="12" customHeight="1" x14ac:dyDescent="0.3">
      <c r="A46" s="5"/>
      <c r="B46" s="20" t="s">
        <v>27</v>
      </c>
      <c r="C46" s="210"/>
      <c r="D46" s="211"/>
      <c r="E46" s="212"/>
      <c r="F46" s="22"/>
      <c r="G46" s="22"/>
    </row>
    <row r="47" spans="1:8" ht="27.75" customHeight="1" x14ac:dyDescent="0.3">
      <c r="A47" s="5"/>
      <c r="B47" s="32" t="s">
        <v>28</v>
      </c>
      <c r="C47" s="32" t="s">
        <v>29</v>
      </c>
      <c r="D47" s="32" t="s">
        <v>30</v>
      </c>
      <c r="E47" s="32" t="s">
        <v>17</v>
      </c>
      <c r="F47" s="32" t="s">
        <v>18</v>
      </c>
      <c r="G47" s="32" t="s">
        <v>19</v>
      </c>
    </row>
    <row r="48" spans="1:8" ht="12.75" customHeight="1" x14ac:dyDescent="0.3">
      <c r="A48" s="10"/>
      <c r="B48" s="140" t="s">
        <v>94</v>
      </c>
      <c r="C48" s="141" t="s">
        <v>95</v>
      </c>
      <c r="D48" s="142">
        <v>60000</v>
      </c>
      <c r="E48" s="142" t="s">
        <v>96</v>
      </c>
      <c r="F48" s="142">
        <v>35</v>
      </c>
      <c r="G48" s="143">
        <f>+F48*D48</f>
        <v>2100000</v>
      </c>
      <c r="H48" s="126"/>
    </row>
    <row r="49" spans="1:10" ht="12.75" customHeight="1" x14ac:dyDescent="0.3">
      <c r="A49" s="10"/>
      <c r="B49" s="140" t="s">
        <v>97</v>
      </c>
      <c r="C49" s="141"/>
      <c r="D49" s="142"/>
      <c r="E49" s="142"/>
      <c r="F49" s="142"/>
      <c r="G49" s="143">
        <f t="shared" ref="G49:G64" si="1">+F49*D49</f>
        <v>0</v>
      </c>
      <c r="I49" s="125"/>
      <c r="J49" s="126"/>
    </row>
    <row r="50" spans="1:10" ht="12.75" customHeight="1" x14ac:dyDescent="0.3">
      <c r="A50" s="10"/>
      <c r="B50" s="140" t="s">
        <v>98</v>
      </c>
      <c r="C50" s="141" t="s">
        <v>99</v>
      </c>
      <c r="D50" s="142">
        <v>15</v>
      </c>
      <c r="E50" s="142" t="s">
        <v>79</v>
      </c>
      <c r="F50" s="142">
        <v>8000</v>
      </c>
      <c r="G50" s="143">
        <f t="shared" si="1"/>
        <v>120000</v>
      </c>
      <c r="I50" s="125"/>
      <c r="J50" s="126"/>
    </row>
    <row r="51" spans="1:10" ht="12.75" customHeight="1" x14ac:dyDescent="0.3">
      <c r="A51" s="10"/>
      <c r="B51" s="140" t="s">
        <v>70</v>
      </c>
      <c r="C51" s="141" t="s">
        <v>100</v>
      </c>
      <c r="D51" s="142">
        <v>100</v>
      </c>
      <c r="E51" s="142"/>
      <c r="F51" s="142">
        <v>1465</v>
      </c>
      <c r="G51" s="143">
        <f>+F51*D51</f>
        <v>146500</v>
      </c>
      <c r="I51" s="150"/>
      <c r="J51" s="126"/>
    </row>
    <row r="52" spans="1:10" ht="12.75" customHeight="1" x14ac:dyDescent="0.3">
      <c r="A52" s="10"/>
      <c r="B52" s="140" t="s">
        <v>101</v>
      </c>
      <c r="C52" s="141" t="s">
        <v>100</v>
      </c>
      <c r="D52" s="142">
        <v>200</v>
      </c>
      <c r="E52" s="142" t="s">
        <v>81</v>
      </c>
      <c r="F52" s="193">
        <v>2000</v>
      </c>
      <c r="G52" s="143">
        <f>+F52*D52</f>
        <v>400000</v>
      </c>
      <c r="I52" s="150"/>
      <c r="J52" s="126"/>
    </row>
    <row r="53" spans="1:10" ht="12.75" customHeight="1" x14ac:dyDescent="0.3">
      <c r="A53" s="10"/>
      <c r="B53" s="140" t="s">
        <v>102</v>
      </c>
      <c r="C53" s="141" t="s">
        <v>100</v>
      </c>
      <c r="D53" s="142">
        <v>100</v>
      </c>
      <c r="E53" s="142"/>
      <c r="F53" s="142">
        <v>855</v>
      </c>
      <c r="G53" s="143">
        <f>+F53*D53</f>
        <v>85500</v>
      </c>
      <c r="I53" s="150"/>
      <c r="J53" s="126"/>
    </row>
    <row r="54" spans="1:10" ht="12.75" customHeight="1" x14ac:dyDescent="0.3">
      <c r="A54" s="10"/>
      <c r="B54" s="140"/>
      <c r="C54" s="141"/>
      <c r="D54" s="142"/>
      <c r="E54" s="142"/>
      <c r="F54" s="142"/>
      <c r="G54" s="142"/>
      <c r="I54" s="125"/>
      <c r="J54" s="126"/>
    </row>
    <row r="55" spans="1:10" ht="12.75" customHeight="1" x14ac:dyDescent="0.3">
      <c r="A55" s="10"/>
      <c r="B55" s="140" t="s">
        <v>66</v>
      </c>
      <c r="C55" s="141"/>
      <c r="D55" s="142"/>
      <c r="E55" s="142"/>
      <c r="F55" s="142"/>
      <c r="G55" s="142">
        <f t="shared" si="1"/>
        <v>0</v>
      </c>
      <c r="I55" s="125"/>
      <c r="J55" s="126"/>
    </row>
    <row r="56" spans="1:10" ht="12.75" customHeight="1" x14ac:dyDescent="0.3">
      <c r="A56" s="10"/>
      <c r="B56" s="140" t="s">
        <v>103</v>
      </c>
      <c r="C56" s="141" t="s">
        <v>104</v>
      </c>
      <c r="D56" s="142">
        <v>0.12</v>
      </c>
      <c r="E56" s="142" t="s">
        <v>81</v>
      </c>
      <c r="F56" s="142">
        <v>77517</v>
      </c>
      <c r="G56" s="194">
        <f t="shared" si="1"/>
        <v>9302.0399999999991</v>
      </c>
      <c r="I56" s="125"/>
      <c r="J56" s="126"/>
    </row>
    <row r="57" spans="1:10" ht="12.75" customHeight="1" x14ac:dyDescent="0.3">
      <c r="A57" s="10"/>
      <c r="B57" s="140" t="s">
        <v>65</v>
      </c>
      <c r="C57" s="141"/>
      <c r="D57" s="142"/>
      <c r="E57" s="142"/>
      <c r="F57" s="142"/>
      <c r="G57" s="142">
        <f t="shared" si="1"/>
        <v>0</v>
      </c>
      <c r="I57" s="125"/>
      <c r="J57" s="126"/>
    </row>
    <row r="58" spans="1:10" ht="12.75" customHeight="1" x14ac:dyDescent="0.3">
      <c r="A58" s="10"/>
      <c r="B58" s="144" t="s">
        <v>105</v>
      </c>
      <c r="C58" s="145" t="s">
        <v>104</v>
      </c>
      <c r="D58" s="146">
        <v>0.3</v>
      </c>
      <c r="E58" s="147" t="s">
        <v>81</v>
      </c>
      <c r="F58" s="119">
        <v>48970</v>
      </c>
      <c r="G58" s="119">
        <f t="shared" si="1"/>
        <v>14691</v>
      </c>
      <c r="H58" s="126"/>
      <c r="J58" s="126"/>
    </row>
    <row r="59" spans="1:10" ht="12.75" customHeight="1" x14ac:dyDescent="0.3">
      <c r="A59" s="10"/>
      <c r="B59" s="144" t="s">
        <v>106</v>
      </c>
      <c r="C59" s="145" t="s">
        <v>104</v>
      </c>
      <c r="D59" s="146">
        <v>0.5</v>
      </c>
      <c r="E59" s="147" t="s">
        <v>81</v>
      </c>
      <c r="F59" s="119">
        <v>16030</v>
      </c>
      <c r="G59" s="119">
        <f t="shared" si="1"/>
        <v>8015</v>
      </c>
    </row>
    <row r="60" spans="1:10" ht="12.75" customHeight="1" x14ac:dyDescent="0.3">
      <c r="A60" s="120"/>
      <c r="B60" s="144" t="s">
        <v>107</v>
      </c>
      <c r="C60" s="145"/>
      <c r="D60" s="146"/>
      <c r="E60" s="147"/>
      <c r="F60" s="119"/>
      <c r="G60" s="119">
        <f t="shared" si="1"/>
        <v>0</v>
      </c>
      <c r="H60" s="126"/>
    </row>
    <row r="61" spans="1:10" ht="12.75" customHeight="1" x14ac:dyDescent="0.3">
      <c r="A61" s="10"/>
      <c r="B61" s="144" t="s">
        <v>108</v>
      </c>
      <c r="C61" s="148" t="s">
        <v>104</v>
      </c>
      <c r="D61" s="149">
        <v>3</v>
      </c>
      <c r="E61" s="149" t="s">
        <v>83</v>
      </c>
      <c r="F61" s="119">
        <v>24000</v>
      </c>
      <c r="G61" s="119">
        <f t="shared" si="1"/>
        <v>72000</v>
      </c>
    </row>
    <row r="62" spans="1:10" ht="12.75" customHeight="1" x14ac:dyDescent="0.3">
      <c r="A62" s="10"/>
      <c r="B62" s="144" t="s">
        <v>109</v>
      </c>
      <c r="C62" s="145" t="s">
        <v>104</v>
      </c>
      <c r="D62" s="146">
        <v>1</v>
      </c>
      <c r="E62" s="147" t="s">
        <v>83</v>
      </c>
      <c r="F62" s="119">
        <v>7700</v>
      </c>
      <c r="G62" s="119">
        <f t="shared" si="1"/>
        <v>7700</v>
      </c>
    </row>
    <row r="63" spans="1:10" ht="12.75" customHeight="1" x14ac:dyDescent="0.3">
      <c r="A63" s="10"/>
      <c r="B63" s="144" t="s">
        <v>110</v>
      </c>
      <c r="C63" s="145"/>
      <c r="D63" s="146"/>
      <c r="E63" s="147"/>
      <c r="F63" s="119"/>
      <c r="G63" s="119">
        <f t="shared" si="1"/>
        <v>0</v>
      </c>
    </row>
    <row r="64" spans="1:10" ht="12.75" customHeight="1" x14ac:dyDescent="0.3">
      <c r="A64" s="10"/>
      <c r="B64" s="144" t="s">
        <v>111</v>
      </c>
      <c r="C64" s="148" t="s">
        <v>104</v>
      </c>
      <c r="D64" s="149">
        <v>1.4</v>
      </c>
      <c r="E64" s="149" t="s">
        <v>81</v>
      </c>
      <c r="F64" s="119">
        <v>13170</v>
      </c>
      <c r="G64" s="119">
        <f t="shared" si="1"/>
        <v>18438</v>
      </c>
      <c r="H64" s="126"/>
    </row>
    <row r="65" spans="1:7" ht="13.5" customHeight="1" x14ac:dyDescent="0.3">
      <c r="A65" s="5"/>
      <c r="B65" s="35" t="s">
        <v>31</v>
      </c>
      <c r="C65" s="36"/>
      <c r="D65" s="36"/>
      <c r="E65" s="36"/>
      <c r="F65" s="36"/>
      <c r="G65" s="84">
        <f>SUM(G48:G64)</f>
        <v>2982146.04</v>
      </c>
    </row>
    <row r="66" spans="1:7" ht="12" customHeight="1" x14ac:dyDescent="0.3">
      <c r="A66" s="2"/>
      <c r="B66" s="29"/>
      <c r="C66" s="30"/>
      <c r="D66" s="37"/>
      <c r="E66" s="37"/>
      <c r="F66" s="82"/>
      <c r="G66" s="82"/>
    </row>
    <row r="67" spans="1:7" ht="12" customHeight="1" x14ac:dyDescent="0.3">
      <c r="A67" s="5"/>
      <c r="B67" s="20" t="s">
        <v>32</v>
      </c>
      <c r="C67" s="21"/>
      <c r="D67" s="22"/>
      <c r="E67" s="22"/>
      <c r="F67" s="22"/>
      <c r="G67" s="22"/>
    </row>
    <row r="68" spans="1:7" ht="24" customHeight="1" x14ac:dyDescent="0.3">
      <c r="A68" s="5"/>
      <c r="B68" s="31" t="s">
        <v>33</v>
      </c>
      <c r="C68" s="32" t="s">
        <v>29</v>
      </c>
      <c r="D68" s="32" t="s">
        <v>30</v>
      </c>
      <c r="E68" s="31" t="s">
        <v>17</v>
      </c>
      <c r="F68" s="32" t="s">
        <v>18</v>
      </c>
      <c r="G68" s="31" t="s">
        <v>19</v>
      </c>
    </row>
    <row r="69" spans="1:7" ht="12.75" customHeight="1" x14ac:dyDescent="0.3">
      <c r="A69" s="10"/>
      <c r="B69" s="121"/>
      <c r="C69" s="122"/>
      <c r="D69" s="123"/>
      <c r="E69" s="124"/>
      <c r="F69" s="123"/>
      <c r="G69" s="123"/>
    </row>
    <row r="70" spans="1:7" ht="12.75" customHeight="1" x14ac:dyDescent="0.3">
      <c r="A70" s="46"/>
      <c r="B70" s="121"/>
      <c r="C70" s="122"/>
      <c r="D70" s="123"/>
      <c r="E70" s="124"/>
      <c r="F70" s="123"/>
      <c r="G70" s="123"/>
    </row>
    <row r="71" spans="1:7" ht="13.5" customHeight="1" x14ac:dyDescent="0.3">
      <c r="A71" s="5"/>
      <c r="B71" s="38" t="s">
        <v>34</v>
      </c>
      <c r="C71" s="39"/>
      <c r="D71" s="39"/>
      <c r="E71" s="39"/>
      <c r="F71" s="39"/>
      <c r="G71" s="85">
        <f>SUM(G69)</f>
        <v>0</v>
      </c>
    </row>
    <row r="72" spans="1:7" ht="12" customHeight="1" x14ac:dyDescent="0.3">
      <c r="A72" s="2"/>
      <c r="B72" s="49"/>
      <c r="C72" s="49"/>
      <c r="D72" s="86"/>
      <c r="E72" s="86"/>
      <c r="F72" s="87"/>
      <c r="G72" s="87"/>
    </row>
    <row r="73" spans="1:7" ht="12" customHeight="1" x14ac:dyDescent="0.3">
      <c r="A73" s="46"/>
      <c r="B73" s="50" t="s">
        <v>35</v>
      </c>
      <c r="C73" s="51"/>
      <c r="D73" s="88"/>
      <c r="E73" s="88"/>
      <c r="F73" s="88"/>
      <c r="G73" s="89">
        <f>G31+G36+G44+G65+G71</f>
        <v>6403271.04</v>
      </c>
    </row>
    <row r="74" spans="1:7" ht="12" customHeight="1" x14ac:dyDescent="0.3">
      <c r="A74" s="46"/>
      <c r="B74" s="52" t="s">
        <v>36</v>
      </c>
      <c r="C74" s="41"/>
      <c r="D74" s="90"/>
      <c r="E74" s="90"/>
      <c r="F74" s="90"/>
      <c r="G74" s="91">
        <f>G73*0.05</f>
        <v>320163.55200000003</v>
      </c>
    </row>
    <row r="75" spans="1:7" ht="12" customHeight="1" x14ac:dyDescent="0.3">
      <c r="A75" s="46"/>
      <c r="B75" s="53" t="s">
        <v>37</v>
      </c>
      <c r="C75" s="40"/>
      <c r="D75" s="92"/>
      <c r="E75" s="92"/>
      <c r="F75" s="92"/>
      <c r="G75" s="93">
        <f>G74+G73</f>
        <v>6723434.5920000002</v>
      </c>
    </row>
    <row r="76" spans="1:7" ht="12" customHeight="1" x14ac:dyDescent="0.3">
      <c r="A76" s="46"/>
      <c r="B76" s="52" t="s">
        <v>38</v>
      </c>
      <c r="C76" s="41"/>
      <c r="D76" s="90"/>
      <c r="E76" s="90"/>
      <c r="F76" s="90"/>
      <c r="G76" s="91">
        <f>G11</f>
        <v>13000000</v>
      </c>
    </row>
    <row r="77" spans="1:7" ht="12" customHeight="1" x14ac:dyDescent="0.3">
      <c r="A77" s="46"/>
      <c r="B77" s="54" t="s">
        <v>39</v>
      </c>
      <c r="C77" s="55"/>
      <c r="D77" s="94"/>
      <c r="E77" s="94"/>
      <c r="F77" s="94"/>
      <c r="G77" s="95">
        <f>G76-G75</f>
        <v>6276565.4079999998</v>
      </c>
    </row>
    <row r="78" spans="1:7" ht="12" customHeight="1" x14ac:dyDescent="0.3">
      <c r="A78" s="46"/>
      <c r="B78" s="47" t="s">
        <v>40</v>
      </c>
      <c r="C78" s="48"/>
      <c r="D78" s="96"/>
      <c r="E78" s="96"/>
      <c r="F78" s="96"/>
      <c r="G78" s="97"/>
    </row>
    <row r="79" spans="1:7" ht="12.75" customHeight="1" thickBot="1" x14ac:dyDescent="0.35">
      <c r="A79" s="46"/>
      <c r="B79" s="56"/>
      <c r="C79" s="48"/>
      <c r="D79" s="96"/>
      <c r="E79" s="96"/>
      <c r="F79" s="96"/>
      <c r="G79" s="97"/>
    </row>
    <row r="80" spans="1:7" ht="12" customHeight="1" x14ac:dyDescent="0.3">
      <c r="A80" s="46"/>
      <c r="B80" s="63" t="s">
        <v>41</v>
      </c>
      <c r="C80" s="64"/>
      <c r="D80" s="98"/>
      <c r="E80" s="98"/>
      <c r="F80" s="99"/>
      <c r="G80" s="97"/>
    </row>
    <row r="81" spans="1:248" ht="12" customHeight="1" x14ac:dyDescent="0.3">
      <c r="A81" s="46"/>
      <c r="B81" s="65" t="s">
        <v>42</v>
      </c>
      <c r="C81" s="45"/>
      <c r="D81" s="100"/>
      <c r="E81" s="100"/>
      <c r="F81" s="101"/>
      <c r="G81" s="97"/>
    </row>
    <row r="82" spans="1:248" ht="12" customHeight="1" x14ac:dyDescent="0.3">
      <c r="A82" s="46"/>
      <c r="B82" s="65" t="s">
        <v>43</v>
      </c>
      <c r="C82" s="45"/>
      <c r="D82" s="100"/>
      <c r="E82" s="100"/>
      <c r="F82" s="101"/>
      <c r="G82" s="97"/>
    </row>
    <row r="83" spans="1:248" ht="12" customHeight="1" x14ac:dyDescent="0.3">
      <c r="A83" s="46"/>
      <c r="B83" s="65" t="s">
        <v>44</v>
      </c>
      <c r="C83" s="45"/>
      <c r="D83" s="100"/>
      <c r="E83" s="100"/>
      <c r="F83" s="101"/>
      <c r="G83" s="97"/>
    </row>
    <row r="84" spans="1:248" ht="12" customHeight="1" x14ac:dyDescent="0.3">
      <c r="A84" s="46"/>
      <c r="B84" s="65" t="s">
        <v>45</v>
      </c>
      <c r="C84" s="45"/>
      <c r="D84" s="100"/>
      <c r="E84" s="100"/>
      <c r="F84" s="101"/>
      <c r="G84" s="97"/>
    </row>
    <row r="85" spans="1:248" ht="12" customHeight="1" x14ac:dyDescent="0.3">
      <c r="A85" s="46"/>
      <c r="B85" s="65" t="s">
        <v>46</v>
      </c>
      <c r="C85" s="45"/>
      <c r="D85" s="100"/>
      <c r="E85" s="100"/>
      <c r="F85" s="101"/>
      <c r="G85" s="97"/>
    </row>
    <row r="86" spans="1:248" ht="12.75" customHeight="1" thickBot="1" x14ac:dyDescent="0.35">
      <c r="A86" s="46"/>
      <c r="B86" s="66" t="s">
        <v>47</v>
      </c>
      <c r="C86" s="67"/>
      <c r="D86" s="102"/>
      <c r="E86" s="102"/>
      <c r="F86" s="103"/>
      <c r="G86" s="97"/>
    </row>
    <row r="87" spans="1:248" ht="12.75" customHeight="1" thickBot="1" x14ac:dyDescent="0.35">
      <c r="A87" s="46"/>
      <c r="B87" s="61"/>
      <c r="C87" s="45"/>
      <c r="D87" s="100"/>
      <c r="E87" s="100"/>
      <c r="F87" s="100"/>
      <c r="G87" s="97"/>
    </row>
    <row r="88" spans="1:248" ht="15" customHeight="1" thickBot="1" x14ac:dyDescent="0.35">
      <c r="A88" s="46"/>
      <c r="B88" s="205" t="s">
        <v>48</v>
      </c>
      <c r="C88" s="206"/>
      <c r="D88" s="207"/>
      <c r="E88" s="104"/>
      <c r="F88" s="127"/>
      <c r="G88" s="1"/>
      <c r="IM88"/>
      <c r="IN88"/>
    </row>
    <row r="89" spans="1:248" ht="12" customHeight="1" x14ac:dyDescent="0.3">
      <c r="A89" s="46"/>
      <c r="B89" s="116" t="s">
        <v>33</v>
      </c>
      <c r="C89" s="117" t="s">
        <v>49</v>
      </c>
      <c r="D89" s="118" t="s">
        <v>50</v>
      </c>
      <c r="E89" s="104"/>
      <c r="F89" s="1"/>
      <c r="G89" s="1"/>
      <c r="IM89"/>
      <c r="IN89"/>
    </row>
    <row r="90" spans="1:248" ht="12" customHeight="1" x14ac:dyDescent="0.3">
      <c r="A90" s="46"/>
      <c r="B90" s="58" t="s">
        <v>51</v>
      </c>
      <c r="C90" s="42">
        <f>G31</f>
        <v>3289875</v>
      </c>
      <c r="D90" s="112">
        <f>(C90/C96)</f>
        <v>0.48931464342860076</v>
      </c>
      <c r="E90" s="104"/>
      <c r="F90" s="1"/>
      <c r="G90" s="1"/>
      <c r="IM90"/>
      <c r="IN90"/>
    </row>
    <row r="91" spans="1:248" ht="12" customHeight="1" x14ac:dyDescent="0.3">
      <c r="A91" s="46"/>
      <c r="B91" s="58" t="s">
        <v>52</v>
      </c>
      <c r="C91" s="43">
        <v>0</v>
      </c>
      <c r="D91" s="112">
        <v>0</v>
      </c>
      <c r="E91" s="104"/>
      <c r="F91" s="1"/>
      <c r="G91" s="1"/>
      <c r="IM91"/>
      <c r="IN91"/>
    </row>
    <row r="92" spans="1:248" ht="12" customHeight="1" x14ac:dyDescent="0.3">
      <c r="A92" s="46"/>
      <c r="B92" s="58" t="s">
        <v>53</v>
      </c>
      <c r="C92" s="42">
        <f>G44</f>
        <v>131250</v>
      </c>
      <c r="D92" s="112">
        <f>(C92/C96)</f>
        <v>1.952127267753451E-2</v>
      </c>
      <c r="E92" s="104"/>
      <c r="F92" s="1"/>
      <c r="G92" s="1"/>
      <c r="IM92"/>
      <c r="IN92"/>
    </row>
    <row r="93" spans="1:248" ht="12" customHeight="1" x14ac:dyDescent="0.3">
      <c r="A93" s="46"/>
      <c r="B93" s="58" t="s">
        <v>28</v>
      </c>
      <c r="C93" s="42">
        <f>G65</f>
        <v>2982146.04</v>
      </c>
      <c r="D93" s="112">
        <f>(C93/C96)</f>
        <v>0.44354503627481706</v>
      </c>
      <c r="E93" s="104"/>
      <c r="F93" s="1"/>
      <c r="G93" s="1"/>
      <c r="IM93"/>
      <c r="IN93"/>
    </row>
    <row r="94" spans="1:248" ht="12" customHeight="1" x14ac:dyDescent="0.3">
      <c r="A94" s="46"/>
      <c r="B94" s="58" t="s">
        <v>54</v>
      </c>
      <c r="C94" s="44">
        <f>G71</f>
        <v>0</v>
      </c>
      <c r="D94" s="112">
        <f>(C94/C96)</f>
        <v>0</v>
      </c>
      <c r="E94" s="105"/>
      <c r="F94" s="1"/>
      <c r="G94" s="1"/>
      <c r="IM94"/>
      <c r="IN94"/>
    </row>
    <row r="95" spans="1:248" ht="12" customHeight="1" x14ac:dyDescent="0.3">
      <c r="A95" s="46"/>
      <c r="B95" s="58" t="s">
        <v>55</v>
      </c>
      <c r="C95" s="44">
        <f>G74</f>
        <v>320163.55200000003</v>
      </c>
      <c r="D95" s="112">
        <f>(C95/C96)</f>
        <v>4.7619047619047623E-2</v>
      </c>
      <c r="E95" s="105"/>
      <c r="F95" s="105"/>
      <c r="G95" s="151"/>
    </row>
    <row r="96" spans="1:248" ht="12.75" customHeight="1" thickBot="1" x14ac:dyDescent="0.35">
      <c r="A96" s="46"/>
      <c r="B96" s="59" t="s">
        <v>56</v>
      </c>
      <c r="C96" s="60">
        <f>SUM(C90:C95)</f>
        <v>6723434.5920000002</v>
      </c>
      <c r="D96" s="113">
        <f>SUM(D90:D95)</f>
        <v>1</v>
      </c>
      <c r="E96" s="105"/>
      <c r="F96" s="105"/>
      <c r="G96" s="97"/>
    </row>
    <row r="97" spans="1:7" ht="12" customHeight="1" x14ac:dyDescent="0.3">
      <c r="A97" s="46"/>
      <c r="B97" s="56"/>
      <c r="C97" s="48"/>
      <c r="D97" s="96"/>
      <c r="E97" s="96"/>
      <c r="F97" s="96"/>
      <c r="G97" s="97"/>
    </row>
    <row r="98" spans="1:7" ht="12.75" customHeight="1" thickBot="1" x14ac:dyDescent="0.35">
      <c r="A98" s="46"/>
      <c r="B98" s="57"/>
      <c r="C98" s="48"/>
      <c r="D98" s="96"/>
      <c r="E98" s="96"/>
      <c r="F98" s="96"/>
      <c r="G98" s="97"/>
    </row>
    <row r="99" spans="1:7" ht="12" customHeight="1" thickBot="1" x14ac:dyDescent="0.35">
      <c r="A99" s="46"/>
      <c r="B99" s="205" t="s">
        <v>67</v>
      </c>
      <c r="C99" s="206"/>
      <c r="D99" s="206"/>
      <c r="E99" s="207"/>
      <c r="F99" s="105"/>
      <c r="G99" s="97"/>
    </row>
    <row r="100" spans="1:7" ht="12" customHeight="1" x14ac:dyDescent="0.3">
      <c r="A100" s="46"/>
      <c r="B100" s="68" t="s">
        <v>68</v>
      </c>
      <c r="C100" s="114">
        <v>40000</v>
      </c>
      <c r="D100" s="115">
        <v>45000</v>
      </c>
      <c r="E100" s="114">
        <v>50000</v>
      </c>
      <c r="F100" s="106"/>
      <c r="G100" s="107"/>
    </row>
    <row r="101" spans="1:7" ht="12.75" customHeight="1" thickBot="1" x14ac:dyDescent="0.35">
      <c r="A101" s="46"/>
      <c r="B101" s="59" t="s">
        <v>69</v>
      </c>
      <c r="C101" s="60">
        <f>C96/C100</f>
        <v>168.0858648</v>
      </c>
      <c r="D101" s="60">
        <f>C96/D100</f>
        <v>149.4096576</v>
      </c>
      <c r="E101" s="69">
        <f>C96/E100</f>
        <v>134.46869183999999</v>
      </c>
      <c r="F101" s="106"/>
      <c r="G101" s="107"/>
    </row>
    <row r="102" spans="1:7" ht="15.6" customHeight="1" x14ac:dyDescent="0.3">
      <c r="A102" s="46"/>
      <c r="B102" s="62" t="s">
        <v>57</v>
      </c>
      <c r="C102" s="45"/>
      <c r="D102" s="100"/>
      <c r="E102" s="100"/>
      <c r="F102" s="100"/>
      <c r="G102" s="100"/>
    </row>
  </sheetData>
  <mergeCells count="11">
    <mergeCell ref="B99:E99"/>
    <mergeCell ref="E12:F12"/>
    <mergeCell ref="E10:F10"/>
    <mergeCell ref="E9:F9"/>
    <mergeCell ref="B88:D88"/>
    <mergeCell ref="C46:E46"/>
    <mergeCell ref="E8:F8"/>
    <mergeCell ref="E13:F13"/>
    <mergeCell ref="E14:F14"/>
    <mergeCell ref="B16:G16"/>
    <mergeCell ref="E11:F11"/>
  </mergeCells>
  <pageMargins left="0.748031" right="0.748031" top="0.17" bottom="0.98425200000000002" header="0" footer="0"/>
  <pageSetup paperSize="5" scale="92" fitToHeight="0" orientation="portrait" r:id="rId1"/>
  <headerFooter>
    <oddFooter>&amp;C&amp;"Helvetica Neue,Regular"&amp;12&amp;K000000&amp;P</oddFooter>
  </headerFooter>
  <rowBreaks count="1" manualBreakCount="1">
    <brk id="65" min="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L138"/>
  <sheetViews>
    <sheetView showGridLines="0" view="pageBreakPreview" topLeftCell="A16" zoomScale="85" zoomScaleNormal="100" zoomScaleSheetLayoutView="85" workbookViewId="0">
      <selection activeCell="L26" sqref="L26"/>
    </sheetView>
  </sheetViews>
  <sheetFormatPr baseColWidth="10" defaultColWidth="10.88671875" defaultRowHeight="11.25" customHeight="1" x14ac:dyDescent="0.3"/>
  <cols>
    <col min="1" max="1" width="10.88671875" style="155"/>
    <col min="2" max="2" width="39.5546875" style="154" customWidth="1"/>
    <col min="3" max="3" width="52" style="165" customWidth="1"/>
    <col min="4" max="4" width="24.33203125" style="154" customWidth="1"/>
    <col min="5" max="5" width="26" style="156" customWidth="1"/>
    <col min="6" max="6" width="18.6640625" style="154" customWidth="1"/>
    <col min="7" max="7" width="17.109375" style="157" customWidth="1"/>
    <col min="8" max="8" width="15.44140625" style="154" customWidth="1"/>
    <col min="9" max="220" width="10.88671875" style="154" customWidth="1"/>
    <col min="221" max="16384" width="10.88671875" style="155"/>
  </cols>
  <sheetData>
    <row r="2" spans="2:220" ht="30" customHeight="1" x14ac:dyDescent="0.25">
      <c r="B2" s="153" t="s">
        <v>0</v>
      </c>
      <c r="C2" s="189" t="s">
        <v>118</v>
      </c>
      <c r="E2" s="155"/>
      <c r="F2" s="155"/>
      <c r="G2" s="155"/>
    </row>
    <row r="3" spans="2:220" ht="30" customHeight="1" x14ac:dyDescent="0.25">
      <c r="B3" s="153" t="s">
        <v>1</v>
      </c>
      <c r="C3" s="190" t="s">
        <v>119</v>
      </c>
      <c r="E3" s="155"/>
      <c r="F3" s="155"/>
      <c r="G3" s="155"/>
    </row>
    <row r="4" spans="2:220" ht="30" customHeight="1" x14ac:dyDescent="0.25">
      <c r="B4" s="153" t="s">
        <v>60</v>
      </c>
      <c r="C4" s="191">
        <f>'LECHUGA ESPAÑOLA MARINA'!G8</f>
        <v>50000</v>
      </c>
      <c r="D4" s="155"/>
      <c r="E4" s="155"/>
      <c r="F4" s="155"/>
      <c r="G4" s="155"/>
    </row>
    <row r="5" spans="2:220" ht="30" customHeight="1" x14ac:dyDescent="0.3">
      <c r="B5" s="153" t="s">
        <v>115</v>
      </c>
      <c r="C5" s="191">
        <f>'LECHUGA ESPAÑOLA MARINA'!G10</f>
        <v>260</v>
      </c>
      <c r="D5" s="155"/>
    </row>
    <row r="6" spans="2:220" s="159" customFormat="1" ht="30" customHeight="1" x14ac:dyDescent="0.3">
      <c r="B6" s="158" t="s">
        <v>5</v>
      </c>
      <c r="C6" s="192">
        <f>C4*C5</f>
        <v>13000000</v>
      </c>
      <c r="E6" s="160"/>
      <c r="F6" s="161"/>
      <c r="G6" s="162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161"/>
      <c r="FE6" s="161"/>
      <c r="FF6" s="161"/>
      <c r="FG6" s="161"/>
      <c r="FH6" s="161"/>
      <c r="FI6" s="161"/>
      <c r="FJ6" s="161"/>
      <c r="FK6" s="161"/>
      <c r="FL6" s="161"/>
      <c r="FM6" s="161"/>
      <c r="FN6" s="161"/>
      <c r="FO6" s="161"/>
      <c r="FP6" s="161"/>
      <c r="FQ6" s="161"/>
      <c r="FR6" s="161"/>
      <c r="FS6" s="161"/>
      <c r="FT6" s="161"/>
      <c r="FU6" s="161"/>
      <c r="FV6" s="161"/>
      <c r="FW6" s="161"/>
      <c r="FX6" s="161"/>
      <c r="FY6" s="161"/>
      <c r="FZ6" s="161"/>
      <c r="GA6" s="161"/>
      <c r="GB6" s="161"/>
      <c r="GC6" s="161"/>
      <c r="GD6" s="161"/>
      <c r="GE6" s="161"/>
      <c r="GF6" s="161"/>
      <c r="GG6" s="161"/>
      <c r="GH6" s="161"/>
      <c r="GI6" s="161"/>
      <c r="GJ6" s="161"/>
      <c r="GK6" s="161"/>
      <c r="GL6" s="161"/>
      <c r="GM6" s="161"/>
      <c r="GN6" s="161"/>
      <c r="GO6" s="161"/>
      <c r="GP6" s="161"/>
      <c r="GQ6" s="161"/>
      <c r="GR6" s="161"/>
      <c r="GS6" s="161"/>
      <c r="GT6" s="161"/>
      <c r="GU6" s="161"/>
      <c r="GV6" s="161"/>
      <c r="GW6" s="161"/>
      <c r="GX6" s="161"/>
      <c r="GY6" s="161"/>
      <c r="GZ6" s="161"/>
      <c r="HA6" s="161"/>
      <c r="HB6" s="161"/>
      <c r="HC6" s="161"/>
      <c r="HD6" s="161"/>
      <c r="HE6" s="161"/>
      <c r="HF6" s="161"/>
      <c r="HG6" s="161"/>
      <c r="HH6" s="161"/>
      <c r="HI6" s="161"/>
      <c r="HJ6" s="161"/>
      <c r="HK6" s="161"/>
      <c r="HL6" s="161"/>
    </row>
    <row r="7" spans="2:220" s="159" customFormat="1" ht="30" customHeight="1" x14ac:dyDescent="0.3">
      <c r="B7" s="163"/>
      <c r="C7" s="164"/>
      <c r="E7" s="160"/>
      <c r="F7" s="161"/>
      <c r="G7" s="162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61"/>
      <c r="DT7" s="161"/>
      <c r="DU7" s="161"/>
      <c r="DV7" s="161"/>
      <c r="DW7" s="161"/>
      <c r="DX7" s="161"/>
      <c r="DY7" s="161"/>
      <c r="DZ7" s="161"/>
      <c r="EA7" s="161"/>
      <c r="EB7" s="161"/>
      <c r="EC7" s="161"/>
      <c r="ED7" s="161"/>
      <c r="EE7" s="161"/>
      <c r="EF7" s="161"/>
      <c r="EG7" s="161"/>
      <c r="EH7" s="161"/>
      <c r="EI7" s="161"/>
      <c r="EJ7" s="161"/>
      <c r="EK7" s="161"/>
      <c r="EL7" s="161"/>
      <c r="EM7" s="161"/>
      <c r="EN7" s="161"/>
      <c r="EO7" s="161"/>
      <c r="EP7" s="161"/>
      <c r="EQ7" s="161"/>
      <c r="ER7" s="161"/>
      <c r="ES7" s="161"/>
      <c r="ET7" s="161"/>
      <c r="EU7" s="161"/>
      <c r="EV7" s="161"/>
      <c r="EW7" s="161"/>
      <c r="EX7" s="161"/>
      <c r="EY7" s="161"/>
      <c r="EZ7" s="161"/>
      <c r="FA7" s="161"/>
      <c r="FB7" s="161"/>
      <c r="FC7" s="161"/>
      <c r="FD7" s="161"/>
      <c r="FE7" s="161"/>
      <c r="FF7" s="161"/>
      <c r="FG7" s="161"/>
      <c r="FH7" s="161"/>
      <c r="FI7" s="161"/>
      <c r="FJ7" s="161"/>
      <c r="FK7" s="161"/>
      <c r="FL7" s="161"/>
      <c r="FM7" s="161"/>
      <c r="FN7" s="161"/>
      <c r="FO7" s="161"/>
      <c r="FP7" s="161"/>
      <c r="FQ7" s="161"/>
      <c r="FR7" s="161"/>
      <c r="FS7" s="161"/>
      <c r="FT7" s="161"/>
      <c r="FU7" s="161"/>
      <c r="FV7" s="161"/>
      <c r="FW7" s="161"/>
      <c r="FX7" s="161"/>
      <c r="FY7" s="161"/>
      <c r="FZ7" s="161"/>
      <c r="GA7" s="161"/>
      <c r="GB7" s="161"/>
      <c r="GC7" s="161"/>
      <c r="GD7" s="161"/>
      <c r="GE7" s="161"/>
      <c r="GF7" s="161"/>
      <c r="GG7" s="161"/>
      <c r="GH7" s="161"/>
      <c r="GI7" s="161"/>
      <c r="GJ7" s="161"/>
      <c r="GK7" s="161"/>
      <c r="GL7" s="161"/>
      <c r="GM7" s="161"/>
      <c r="GN7" s="161"/>
      <c r="GO7" s="161"/>
      <c r="GP7" s="161"/>
      <c r="GQ7" s="161"/>
      <c r="GR7" s="161"/>
      <c r="GS7" s="161"/>
      <c r="GT7" s="161"/>
      <c r="GU7" s="161"/>
      <c r="GV7" s="161"/>
      <c r="GW7" s="161"/>
      <c r="GX7" s="161"/>
      <c r="GY7" s="161"/>
      <c r="GZ7" s="161"/>
      <c r="HA7" s="161"/>
      <c r="HB7" s="161"/>
      <c r="HC7" s="161"/>
      <c r="HD7" s="161"/>
      <c r="HE7" s="161"/>
      <c r="HF7" s="161"/>
      <c r="HG7" s="161"/>
      <c r="HH7" s="161"/>
      <c r="HI7" s="161"/>
      <c r="HJ7" s="161"/>
      <c r="HK7" s="161"/>
      <c r="HL7" s="161"/>
    </row>
    <row r="8" spans="2:220" s="159" customFormat="1" ht="30" customHeight="1" thickBot="1" x14ac:dyDescent="0.35">
      <c r="B8" s="163"/>
      <c r="C8" s="164"/>
      <c r="E8" s="160"/>
      <c r="F8" s="161"/>
      <c r="G8" s="162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DW8" s="161"/>
      <c r="DX8" s="161"/>
      <c r="DY8" s="161"/>
      <c r="DZ8" s="161"/>
      <c r="EA8" s="161"/>
      <c r="EB8" s="161"/>
      <c r="EC8" s="161"/>
      <c r="ED8" s="161"/>
      <c r="EE8" s="161"/>
      <c r="EF8" s="161"/>
      <c r="EG8" s="161"/>
      <c r="EH8" s="161"/>
      <c r="EI8" s="161"/>
      <c r="EJ8" s="161"/>
      <c r="EK8" s="161"/>
      <c r="EL8" s="161"/>
      <c r="EM8" s="161"/>
      <c r="EN8" s="161"/>
      <c r="EO8" s="161"/>
      <c r="EP8" s="161"/>
      <c r="EQ8" s="161"/>
      <c r="ER8" s="161"/>
      <c r="ES8" s="161"/>
      <c r="ET8" s="161"/>
      <c r="EU8" s="161"/>
      <c r="EV8" s="161"/>
      <c r="EW8" s="161"/>
      <c r="EX8" s="161"/>
      <c r="EY8" s="161"/>
      <c r="EZ8" s="161"/>
      <c r="FA8" s="161"/>
      <c r="FB8" s="161"/>
      <c r="FC8" s="161"/>
      <c r="FD8" s="161"/>
      <c r="FE8" s="161"/>
      <c r="FF8" s="161"/>
      <c r="FG8" s="161"/>
      <c r="FH8" s="161"/>
      <c r="FI8" s="161"/>
      <c r="FJ8" s="161"/>
      <c r="FK8" s="161"/>
      <c r="FL8" s="161"/>
      <c r="FM8" s="161"/>
      <c r="FN8" s="161"/>
      <c r="FO8" s="161"/>
      <c r="FP8" s="161"/>
      <c r="FQ8" s="161"/>
      <c r="FR8" s="161"/>
      <c r="FS8" s="161"/>
      <c r="FT8" s="161"/>
      <c r="FU8" s="161"/>
      <c r="FV8" s="161"/>
      <c r="FW8" s="161"/>
      <c r="FX8" s="161"/>
      <c r="FY8" s="161"/>
      <c r="FZ8" s="161"/>
      <c r="GA8" s="161"/>
      <c r="GB8" s="161"/>
      <c r="GC8" s="161"/>
      <c r="GD8" s="161"/>
      <c r="GE8" s="161"/>
      <c r="GF8" s="161"/>
      <c r="GG8" s="161"/>
      <c r="GH8" s="161"/>
      <c r="GI8" s="161"/>
      <c r="GJ8" s="161"/>
      <c r="GK8" s="161"/>
      <c r="GL8" s="161"/>
      <c r="GM8" s="161"/>
      <c r="GN8" s="161"/>
      <c r="GO8" s="161"/>
      <c r="GP8" s="161"/>
      <c r="GQ8" s="161"/>
      <c r="GR8" s="161"/>
      <c r="GS8" s="161"/>
      <c r="GT8" s="161"/>
      <c r="GU8" s="161"/>
      <c r="GV8" s="161"/>
      <c r="GW8" s="161"/>
      <c r="GX8" s="161"/>
      <c r="GY8" s="161"/>
      <c r="GZ8" s="161"/>
      <c r="HA8" s="161"/>
      <c r="HB8" s="161"/>
      <c r="HC8" s="161"/>
      <c r="HD8" s="161"/>
      <c r="HE8" s="161"/>
      <c r="HF8" s="161"/>
      <c r="HG8" s="161"/>
      <c r="HH8" s="161"/>
      <c r="HI8" s="161"/>
      <c r="HJ8" s="161"/>
      <c r="HK8" s="161"/>
      <c r="HL8" s="161"/>
    </row>
    <row r="9" spans="2:220" s="159" customFormat="1" ht="30" customHeight="1" x14ac:dyDescent="0.25">
      <c r="B9" s="221" t="s">
        <v>120</v>
      </c>
      <c r="C9" s="175" t="s">
        <v>78</v>
      </c>
      <c r="D9" s="184">
        <v>54000</v>
      </c>
      <c r="E9" s="219">
        <f>SUM(D9:D18)</f>
        <v>3289875</v>
      </c>
      <c r="F9" s="161"/>
      <c r="G9" s="162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1"/>
      <c r="DK9" s="161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DW9" s="161"/>
      <c r="DX9" s="161"/>
      <c r="DY9" s="161"/>
      <c r="DZ9" s="161"/>
      <c r="EA9" s="161"/>
      <c r="EB9" s="161"/>
      <c r="EC9" s="161"/>
      <c r="ED9" s="161"/>
      <c r="EE9" s="161"/>
      <c r="EF9" s="161"/>
      <c r="EG9" s="161"/>
      <c r="EH9" s="161"/>
      <c r="EI9" s="161"/>
      <c r="EJ9" s="161"/>
      <c r="EK9" s="161"/>
      <c r="EL9" s="161"/>
      <c r="EM9" s="161"/>
      <c r="EN9" s="161"/>
      <c r="EO9" s="161"/>
      <c r="EP9" s="161"/>
      <c r="EQ9" s="161"/>
      <c r="ER9" s="161"/>
      <c r="ES9" s="161"/>
      <c r="ET9" s="161"/>
      <c r="EU9" s="161"/>
      <c r="EV9" s="161"/>
      <c r="EW9" s="161"/>
      <c r="EX9" s="161"/>
      <c r="EY9" s="161"/>
      <c r="EZ9" s="161"/>
      <c r="FA9" s="161"/>
      <c r="FB9" s="161"/>
      <c r="FC9" s="161"/>
      <c r="FD9" s="161"/>
      <c r="FE9" s="161"/>
      <c r="FF9" s="161"/>
      <c r="FG9" s="161"/>
      <c r="FH9" s="161"/>
      <c r="FI9" s="161"/>
      <c r="FJ9" s="161"/>
      <c r="FK9" s="161"/>
      <c r="FL9" s="161"/>
      <c r="FM9" s="161"/>
      <c r="FN9" s="161"/>
      <c r="FO9" s="161"/>
      <c r="FP9" s="161"/>
      <c r="FQ9" s="161"/>
      <c r="FR9" s="161"/>
      <c r="FS9" s="161"/>
      <c r="FT9" s="161"/>
      <c r="FU9" s="161"/>
      <c r="FV9" s="161"/>
      <c r="FW9" s="161"/>
      <c r="FX9" s="161"/>
      <c r="FY9" s="161"/>
      <c r="FZ9" s="161"/>
      <c r="GA9" s="161"/>
      <c r="GB9" s="161"/>
      <c r="GC9" s="161"/>
      <c r="GD9" s="161"/>
      <c r="GE9" s="161"/>
      <c r="GF9" s="161"/>
      <c r="GG9" s="161"/>
      <c r="GH9" s="161"/>
      <c r="GI9" s="161"/>
      <c r="GJ9" s="161"/>
      <c r="GK9" s="161"/>
      <c r="GL9" s="161"/>
      <c r="GM9" s="161"/>
      <c r="GN9" s="161"/>
      <c r="GO9" s="161"/>
      <c r="GP9" s="161"/>
      <c r="GQ9" s="161"/>
      <c r="GR9" s="161"/>
      <c r="GS9" s="161"/>
      <c r="GT9" s="161"/>
      <c r="GU9" s="161"/>
      <c r="GV9" s="161"/>
      <c r="GW9" s="161"/>
      <c r="GX9" s="161"/>
      <c r="GY9" s="161"/>
      <c r="GZ9" s="161"/>
      <c r="HA9" s="161"/>
      <c r="HB9" s="161"/>
      <c r="HC9" s="161"/>
      <c r="HD9" s="161"/>
      <c r="HE9" s="161"/>
      <c r="HF9" s="161"/>
      <c r="HG9" s="161"/>
      <c r="HH9" s="161"/>
      <c r="HI9" s="161"/>
      <c r="HJ9" s="161"/>
      <c r="HK9" s="161"/>
      <c r="HL9" s="161"/>
    </row>
    <row r="10" spans="2:220" ht="30" customHeight="1" x14ac:dyDescent="0.25">
      <c r="B10" s="222"/>
      <c r="C10" s="176" t="s">
        <v>80</v>
      </c>
      <c r="D10" s="185">
        <v>54000</v>
      </c>
      <c r="E10" s="220"/>
    </row>
    <row r="11" spans="2:220" ht="30" customHeight="1" x14ac:dyDescent="0.25">
      <c r="B11" s="222"/>
      <c r="C11" s="177" t="s">
        <v>82</v>
      </c>
      <c r="D11" s="185">
        <v>3375</v>
      </c>
      <c r="E11" s="220"/>
    </row>
    <row r="12" spans="2:220" ht="30" customHeight="1" x14ac:dyDescent="0.25">
      <c r="B12" s="222"/>
      <c r="C12" s="177" t="s">
        <v>84</v>
      </c>
      <c r="D12" s="185">
        <v>400000</v>
      </c>
      <c r="E12" s="220"/>
    </row>
    <row r="13" spans="2:220" ht="30" customHeight="1" x14ac:dyDescent="0.25">
      <c r="B13" s="222"/>
      <c r="C13" s="177"/>
      <c r="D13" s="185"/>
      <c r="E13" s="220"/>
    </row>
    <row r="14" spans="2:220" ht="30" customHeight="1" x14ac:dyDescent="0.25">
      <c r="B14" s="222"/>
      <c r="C14" s="177" t="s">
        <v>86</v>
      </c>
      <c r="D14" s="185">
        <v>81000</v>
      </c>
      <c r="E14" s="220"/>
    </row>
    <row r="15" spans="2:220" ht="30" customHeight="1" x14ac:dyDescent="0.25">
      <c r="B15" s="222"/>
      <c r="C15" s="177" t="s">
        <v>87</v>
      </c>
      <c r="D15" s="185">
        <v>135000</v>
      </c>
      <c r="E15" s="220"/>
    </row>
    <row r="16" spans="2:220" ht="30" customHeight="1" x14ac:dyDescent="0.25">
      <c r="B16" s="222"/>
      <c r="C16" s="177" t="s">
        <v>88</v>
      </c>
      <c r="D16" s="185">
        <v>731500</v>
      </c>
      <c r="E16" s="220"/>
    </row>
    <row r="17" spans="2:220" ht="30" customHeight="1" x14ac:dyDescent="0.25">
      <c r="B17" s="222"/>
      <c r="C17" s="177" t="s">
        <v>90</v>
      </c>
      <c r="D17" s="185">
        <v>81000</v>
      </c>
      <c r="E17" s="220"/>
    </row>
    <row r="18" spans="2:220" ht="30" customHeight="1" thickBot="1" x14ac:dyDescent="0.3">
      <c r="B18" s="222"/>
      <c r="C18" s="177" t="s">
        <v>91</v>
      </c>
      <c r="D18" s="185">
        <v>1750000</v>
      </c>
      <c r="E18" s="220"/>
    </row>
    <row r="19" spans="2:220" ht="30" customHeight="1" x14ac:dyDescent="0.25">
      <c r="B19" s="223" t="s">
        <v>116</v>
      </c>
      <c r="C19" s="178" t="s">
        <v>112</v>
      </c>
      <c r="D19" s="186">
        <v>37500</v>
      </c>
      <c r="E19" s="219">
        <f>SUM(D19:D22)</f>
        <v>131250</v>
      </c>
    </row>
    <row r="20" spans="2:220" ht="30" customHeight="1" x14ac:dyDescent="0.25">
      <c r="B20" s="224"/>
      <c r="C20" s="179" t="s">
        <v>113</v>
      </c>
      <c r="D20" s="185">
        <v>37500</v>
      </c>
      <c r="E20" s="220"/>
    </row>
    <row r="21" spans="2:220" ht="30" customHeight="1" x14ac:dyDescent="0.25">
      <c r="B21" s="224"/>
      <c r="C21" s="179" t="s">
        <v>63</v>
      </c>
      <c r="D21" s="185">
        <v>37500</v>
      </c>
      <c r="E21" s="220"/>
    </row>
    <row r="22" spans="2:220" ht="30" customHeight="1" thickBot="1" x14ac:dyDescent="0.3">
      <c r="B22" s="225"/>
      <c r="C22" s="180" t="s">
        <v>64</v>
      </c>
      <c r="D22" s="187">
        <v>18750</v>
      </c>
      <c r="E22" s="220"/>
    </row>
    <row r="23" spans="2:220" ht="30" customHeight="1" x14ac:dyDescent="0.25">
      <c r="B23" s="213" t="s">
        <v>27</v>
      </c>
      <c r="C23" s="181" t="s">
        <v>121</v>
      </c>
      <c r="D23" s="186">
        <f>'LECHUGA ESPAÑOLA MARINA'!G48</f>
        <v>2100000</v>
      </c>
      <c r="E23" s="216">
        <f>SUM(D23:D26)</f>
        <v>2982146.04</v>
      </c>
    </row>
    <row r="24" spans="2:220" ht="30" customHeight="1" x14ac:dyDescent="0.25">
      <c r="B24" s="214"/>
      <c r="C24" s="182" t="s">
        <v>97</v>
      </c>
      <c r="D24" s="185">
        <f>SUM('LECHUGA ESPAÑOLA MARINA'!G50:G53)</f>
        <v>752000</v>
      </c>
      <c r="E24" s="217"/>
    </row>
    <row r="25" spans="2:220" ht="30" customHeight="1" x14ac:dyDescent="0.25">
      <c r="B25" s="214"/>
      <c r="C25" s="182" t="s">
        <v>117</v>
      </c>
      <c r="D25" s="185">
        <f>SUM('LECHUGA ESPAÑOLA MARINA'!G56:G62)</f>
        <v>111708.04000000001</v>
      </c>
      <c r="E25" s="217"/>
    </row>
    <row r="26" spans="2:220" ht="30" customHeight="1" thickBot="1" x14ac:dyDescent="0.3">
      <c r="B26" s="215"/>
      <c r="C26" s="183" t="s">
        <v>110</v>
      </c>
      <c r="D26" s="188">
        <f>'LECHUGA ESPAÑOLA MARINA'!G64</f>
        <v>18438</v>
      </c>
      <c r="E26" s="218"/>
    </row>
    <row r="27" spans="2:220" s="157" customFormat="1" ht="30" customHeight="1" thickBot="1" x14ac:dyDescent="0.3">
      <c r="B27" s="154"/>
      <c r="C27" s="165"/>
      <c r="D27" s="154"/>
      <c r="E27" s="166"/>
      <c r="F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154"/>
      <c r="FE27" s="154"/>
      <c r="FF27" s="154"/>
      <c r="FG27" s="154"/>
      <c r="FH27" s="154"/>
      <c r="FI27" s="154"/>
      <c r="FJ27" s="154"/>
      <c r="FK27" s="154"/>
      <c r="FL27" s="154"/>
      <c r="FM27" s="154"/>
      <c r="FN27" s="154"/>
      <c r="FO27" s="154"/>
      <c r="FP27" s="154"/>
      <c r="FQ27" s="154"/>
      <c r="FR27" s="154"/>
      <c r="FS27" s="154"/>
      <c r="FT27" s="154"/>
      <c r="FU27" s="154"/>
      <c r="FV27" s="154"/>
      <c r="FW27" s="154"/>
      <c r="FX27" s="154"/>
      <c r="FY27" s="154"/>
      <c r="FZ27" s="154"/>
      <c r="GA27" s="154"/>
      <c r="GB27" s="154"/>
      <c r="GC27" s="154"/>
      <c r="GD27" s="154"/>
      <c r="GE27" s="154"/>
      <c r="GF27" s="154"/>
      <c r="GG27" s="154"/>
      <c r="GH27" s="154"/>
      <c r="GI27" s="154"/>
      <c r="GJ27" s="154"/>
      <c r="GK27" s="154"/>
      <c r="GL27" s="154"/>
      <c r="GM27" s="154"/>
      <c r="GN27" s="154"/>
      <c r="GO27" s="154"/>
      <c r="GP27" s="154"/>
      <c r="GQ27" s="154"/>
      <c r="GR27" s="154"/>
      <c r="GS27" s="154"/>
      <c r="GT27" s="154"/>
      <c r="GU27" s="154"/>
      <c r="GV27" s="154"/>
      <c r="GW27" s="154"/>
      <c r="GX27" s="154"/>
      <c r="GY27" s="154"/>
      <c r="GZ27" s="154"/>
      <c r="HA27" s="154"/>
      <c r="HB27" s="154"/>
      <c r="HC27" s="154"/>
      <c r="HD27" s="154"/>
      <c r="HE27" s="154"/>
      <c r="HF27" s="154"/>
      <c r="HG27" s="154"/>
      <c r="HH27" s="154"/>
      <c r="HI27" s="154"/>
      <c r="HJ27" s="154"/>
      <c r="HK27" s="154"/>
      <c r="HL27" s="154"/>
    </row>
    <row r="28" spans="2:220" s="157" customFormat="1" ht="30" customHeight="1" x14ac:dyDescent="0.25">
      <c r="B28" s="154"/>
      <c r="C28" s="167" t="s">
        <v>35</v>
      </c>
      <c r="D28" s="168">
        <f>SUM(E9:E26)</f>
        <v>6403271.04</v>
      </c>
      <c r="E28" s="166"/>
      <c r="F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54"/>
      <c r="GA28" s="154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  <c r="GL28" s="154"/>
      <c r="GM28" s="154"/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54"/>
      <c r="GY28" s="154"/>
      <c r="GZ28" s="154"/>
      <c r="HA28" s="154"/>
      <c r="HB28" s="154"/>
      <c r="HC28" s="154"/>
      <c r="HD28" s="154"/>
      <c r="HE28" s="154"/>
      <c r="HF28" s="154"/>
      <c r="HG28" s="154"/>
      <c r="HH28" s="154"/>
      <c r="HI28" s="154"/>
      <c r="HJ28" s="154"/>
      <c r="HK28" s="154"/>
      <c r="HL28" s="154"/>
    </row>
    <row r="29" spans="2:220" s="157" customFormat="1" ht="30" customHeight="1" x14ac:dyDescent="0.25">
      <c r="B29" s="154"/>
      <c r="C29" s="169" t="s">
        <v>36</v>
      </c>
      <c r="D29" s="170">
        <f>D28*0.05</f>
        <v>320163.55200000003</v>
      </c>
      <c r="E29" s="166"/>
      <c r="F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154"/>
      <c r="FE29" s="154"/>
      <c r="FF29" s="154"/>
      <c r="FG29" s="154"/>
      <c r="FH29" s="154"/>
      <c r="FI29" s="154"/>
      <c r="FJ29" s="154"/>
      <c r="FK29" s="154"/>
      <c r="FL29" s="154"/>
      <c r="FM29" s="154"/>
      <c r="FN29" s="154"/>
      <c r="FO29" s="154"/>
      <c r="FP29" s="154"/>
      <c r="FQ29" s="154"/>
      <c r="FR29" s="154"/>
      <c r="FS29" s="154"/>
      <c r="FT29" s="154"/>
      <c r="FU29" s="154"/>
      <c r="FV29" s="154"/>
      <c r="FW29" s="154"/>
      <c r="FX29" s="154"/>
      <c r="FY29" s="154"/>
      <c r="FZ29" s="154"/>
      <c r="GA29" s="154"/>
      <c r="GB29" s="154"/>
      <c r="GC29" s="154"/>
      <c r="GD29" s="154"/>
      <c r="GE29" s="154"/>
      <c r="GF29" s="154"/>
      <c r="GG29" s="154"/>
      <c r="GH29" s="154"/>
      <c r="GI29" s="154"/>
      <c r="GJ29" s="154"/>
      <c r="GK29" s="154"/>
      <c r="GL29" s="154"/>
      <c r="GM29" s="154"/>
      <c r="GN29" s="154"/>
      <c r="GO29" s="154"/>
      <c r="GP29" s="154"/>
      <c r="GQ29" s="154"/>
      <c r="GR29" s="154"/>
      <c r="GS29" s="154"/>
      <c r="GT29" s="154"/>
      <c r="GU29" s="154"/>
      <c r="GV29" s="154"/>
      <c r="GW29" s="154"/>
      <c r="GX29" s="154"/>
      <c r="GY29" s="154"/>
      <c r="GZ29" s="154"/>
      <c r="HA29" s="154"/>
      <c r="HB29" s="154"/>
      <c r="HC29" s="154"/>
      <c r="HD29" s="154"/>
      <c r="HE29" s="154"/>
      <c r="HF29" s="154"/>
      <c r="HG29" s="154"/>
      <c r="HH29" s="154"/>
      <c r="HI29" s="154"/>
      <c r="HJ29" s="154"/>
      <c r="HK29" s="154"/>
      <c r="HL29" s="154"/>
    </row>
    <row r="30" spans="2:220" s="157" customFormat="1" ht="30" customHeight="1" x14ac:dyDescent="0.25">
      <c r="B30" s="154"/>
      <c r="C30" s="169" t="s">
        <v>37</v>
      </c>
      <c r="D30" s="170">
        <f>D29+D28</f>
        <v>6723434.5920000002</v>
      </c>
      <c r="E30" s="166"/>
      <c r="F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  <c r="GL30" s="154"/>
      <c r="GM30" s="154"/>
      <c r="GN30" s="154"/>
      <c r="GO30" s="154"/>
      <c r="GP30" s="154"/>
      <c r="GQ30" s="154"/>
      <c r="GR30" s="154"/>
      <c r="GS30" s="154"/>
      <c r="GT30" s="154"/>
      <c r="GU30" s="154"/>
      <c r="GV30" s="154"/>
      <c r="GW30" s="154"/>
      <c r="GX30" s="154"/>
      <c r="GY30" s="154"/>
      <c r="GZ30" s="154"/>
      <c r="HA30" s="154"/>
      <c r="HB30" s="154"/>
      <c r="HC30" s="154"/>
      <c r="HD30" s="154"/>
      <c r="HE30" s="154"/>
      <c r="HF30" s="154"/>
      <c r="HG30" s="154"/>
      <c r="HH30" s="154"/>
      <c r="HI30" s="154"/>
      <c r="HJ30" s="154"/>
      <c r="HK30" s="154"/>
      <c r="HL30" s="154"/>
    </row>
    <row r="31" spans="2:220" s="157" customFormat="1" ht="30" customHeight="1" x14ac:dyDescent="0.25">
      <c r="B31" s="154"/>
      <c r="C31" s="169" t="s">
        <v>38</v>
      </c>
      <c r="D31" s="170">
        <f>C6</f>
        <v>13000000</v>
      </c>
      <c r="E31" s="166"/>
      <c r="F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  <c r="GL31" s="154"/>
      <c r="GM31" s="154"/>
      <c r="GN31" s="154"/>
      <c r="GO31" s="154"/>
      <c r="GP31" s="154"/>
      <c r="GQ31" s="154"/>
      <c r="GR31" s="154"/>
      <c r="GS31" s="154"/>
      <c r="GT31" s="154"/>
      <c r="GU31" s="154"/>
      <c r="GV31" s="154"/>
      <c r="GW31" s="154"/>
      <c r="GX31" s="154"/>
      <c r="GY31" s="154"/>
      <c r="GZ31" s="154"/>
      <c r="HA31" s="154"/>
      <c r="HB31" s="154"/>
      <c r="HC31" s="154"/>
      <c r="HD31" s="154"/>
      <c r="HE31" s="154"/>
      <c r="HF31" s="154"/>
      <c r="HG31" s="154"/>
      <c r="HH31" s="154"/>
      <c r="HI31" s="154"/>
      <c r="HJ31" s="154"/>
      <c r="HK31" s="154"/>
      <c r="HL31" s="154"/>
    </row>
    <row r="32" spans="2:220" s="157" customFormat="1" ht="30" customHeight="1" thickBot="1" x14ac:dyDescent="0.3">
      <c r="B32" s="154"/>
      <c r="C32" s="171" t="s">
        <v>39</v>
      </c>
      <c r="D32" s="172">
        <f>D31-D30</f>
        <v>6276565.4079999998</v>
      </c>
      <c r="E32" s="166"/>
      <c r="F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  <c r="EN32" s="154"/>
      <c r="EO32" s="154"/>
      <c r="EP32" s="154"/>
      <c r="EQ32" s="154"/>
      <c r="ER32" s="154"/>
      <c r="ES32" s="154"/>
      <c r="ET32" s="154"/>
      <c r="EU32" s="154"/>
      <c r="EV32" s="154"/>
      <c r="EW32" s="154"/>
      <c r="EX32" s="154"/>
      <c r="EY32" s="154"/>
      <c r="EZ32" s="154"/>
      <c r="FA32" s="154"/>
      <c r="FB32" s="154"/>
      <c r="FC32" s="154"/>
      <c r="FD32" s="154"/>
      <c r="FE32" s="154"/>
      <c r="FF32" s="154"/>
      <c r="FG32" s="154"/>
      <c r="FH32" s="154"/>
      <c r="FI32" s="154"/>
      <c r="FJ32" s="154"/>
      <c r="FK32" s="154"/>
      <c r="FL32" s="154"/>
      <c r="FM32" s="154"/>
      <c r="FN32" s="154"/>
      <c r="FO32" s="154"/>
      <c r="FP32" s="154"/>
      <c r="FQ32" s="154"/>
      <c r="FR32" s="154"/>
      <c r="FS32" s="154"/>
      <c r="FT32" s="154"/>
      <c r="FU32" s="154"/>
      <c r="FV32" s="154"/>
      <c r="FW32" s="154"/>
      <c r="FX32" s="154"/>
      <c r="FY32" s="154"/>
      <c r="FZ32" s="154"/>
      <c r="GA32" s="154"/>
      <c r="GB32" s="154"/>
      <c r="GC32" s="154"/>
      <c r="GD32" s="154"/>
      <c r="GE32" s="154"/>
      <c r="GF32" s="154"/>
      <c r="GG32" s="154"/>
      <c r="GH32" s="154"/>
      <c r="GI32" s="154"/>
      <c r="GJ32" s="154"/>
      <c r="GK32" s="154"/>
      <c r="GL32" s="154"/>
      <c r="GM32" s="154"/>
      <c r="GN32" s="154"/>
      <c r="GO32" s="154"/>
      <c r="GP32" s="154"/>
      <c r="GQ32" s="154"/>
      <c r="GR32" s="154"/>
      <c r="GS32" s="154"/>
      <c r="GT32" s="154"/>
      <c r="GU32" s="154"/>
      <c r="GV32" s="154"/>
      <c r="GW32" s="154"/>
      <c r="GX32" s="154"/>
      <c r="GY32" s="154"/>
      <c r="GZ32" s="154"/>
      <c r="HA32" s="154"/>
      <c r="HB32" s="154"/>
      <c r="HC32" s="154"/>
      <c r="HD32" s="154"/>
      <c r="HE32" s="154"/>
      <c r="HF32" s="154"/>
      <c r="HG32" s="154"/>
      <c r="HH32" s="154"/>
      <c r="HI32" s="154"/>
      <c r="HJ32" s="154"/>
      <c r="HK32" s="154"/>
      <c r="HL32" s="154"/>
    </row>
    <row r="33" spans="2:220" s="157" customFormat="1" ht="50.1" customHeight="1" x14ac:dyDescent="0.25">
      <c r="B33" s="154"/>
      <c r="C33" s="165"/>
      <c r="D33" s="154"/>
      <c r="E33" s="166"/>
      <c r="F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  <c r="DT33" s="154"/>
      <c r="DU33" s="154"/>
      <c r="DV33" s="154"/>
      <c r="DW33" s="154"/>
      <c r="DX33" s="154"/>
      <c r="DY33" s="154"/>
      <c r="DZ33" s="154"/>
      <c r="EA33" s="154"/>
      <c r="EB33" s="154"/>
      <c r="EC33" s="154"/>
      <c r="ED33" s="154"/>
      <c r="EE33" s="154"/>
      <c r="EF33" s="154"/>
      <c r="EG33" s="154"/>
      <c r="EH33" s="154"/>
      <c r="EI33" s="154"/>
      <c r="EJ33" s="154"/>
      <c r="EK33" s="154"/>
      <c r="EL33" s="154"/>
      <c r="EM33" s="154"/>
      <c r="EN33" s="154"/>
      <c r="EO33" s="154"/>
      <c r="EP33" s="154"/>
      <c r="EQ33" s="154"/>
      <c r="ER33" s="154"/>
      <c r="ES33" s="154"/>
      <c r="ET33" s="154"/>
      <c r="EU33" s="154"/>
      <c r="EV33" s="154"/>
      <c r="EW33" s="154"/>
      <c r="EX33" s="154"/>
      <c r="EY33" s="154"/>
      <c r="EZ33" s="154"/>
      <c r="FA33" s="154"/>
      <c r="FB33" s="154"/>
      <c r="FC33" s="154"/>
      <c r="FD33" s="154"/>
      <c r="FE33" s="154"/>
      <c r="FF33" s="154"/>
      <c r="FG33" s="154"/>
      <c r="FH33" s="154"/>
      <c r="FI33" s="154"/>
      <c r="FJ33" s="154"/>
      <c r="FK33" s="154"/>
      <c r="FL33" s="154"/>
      <c r="FM33" s="154"/>
      <c r="FN33" s="154"/>
      <c r="FO33" s="154"/>
      <c r="FP33" s="154"/>
      <c r="FQ33" s="154"/>
      <c r="FR33" s="154"/>
      <c r="FS33" s="154"/>
      <c r="FT33" s="154"/>
      <c r="FU33" s="154"/>
      <c r="FV33" s="154"/>
      <c r="FW33" s="154"/>
      <c r="FX33" s="154"/>
      <c r="FY33" s="154"/>
      <c r="FZ33" s="154"/>
      <c r="GA33" s="154"/>
      <c r="GB33" s="154"/>
      <c r="GC33" s="154"/>
      <c r="GD33" s="154"/>
      <c r="GE33" s="154"/>
      <c r="GF33" s="154"/>
      <c r="GG33" s="154"/>
      <c r="GH33" s="154"/>
      <c r="GI33" s="154"/>
      <c r="GJ33" s="154"/>
      <c r="GK33" s="154"/>
      <c r="GL33" s="154"/>
      <c r="GM33" s="154"/>
      <c r="GN33" s="154"/>
      <c r="GO33" s="154"/>
      <c r="GP33" s="154"/>
      <c r="GQ33" s="154"/>
      <c r="GR33" s="154"/>
      <c r="GS33" s="154"/>
      <c r="GT33" s="154"/>
      <c r="GU33" s="154"/>
      <c r="GV33" s="154"/>
      <c r="GW33" s="154"/>
      <c r="GX33" s="154"/>
      <c r="GY33" s="154"/>
      <c r="GZ33" s="154"/>
      <c r="HA33" s="154"/>
      <c r="HB33" s="154"/>
      <c r="HC33" s="154"/>
      <c r="HD33" s="154"/>
      <c r="HE33" s="154"/>
      <c r="HF33" s="154"/>
      <c r="HG33" s="154"/>
      <c r="HH33" s="154"/>
      <c r="HI33" s="154"/>
      <c r="HJ33" s="154"/>
      <c r="HK33" s="154"/>
      <c r="HL33" s="154"/>
    </row>
    <row r="34" spans="2:220" s="157" customFormat="1" ht="50.1" customHeight="1" x14ac:dyDescent="0.25">
      <c r="B34" s="154"/>
      <c r="C34" s="165"/>
      <c r="D34" s="154"/>
      <c r="E34" s="166"/>
      <c r="F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4"/>
      <c r="DT34" s="154"/>
      <c r="DU34" s="154"/>
      <c r="DV34" s="154"/>
      <c r="DW34" s="154"/>
      <c r="DX34" s="154"/>
      <c r="DY34" s="154"/>
      <c r="DZ34" s="154"/>
      <c r="EA34" s="154"/>
      <c r="EB34" s="154"/>
      <c r="EC34" s="154"/>
      <c r="ED34" s="154"/>
      <c r="EE34" s="154"/>
      <c r="EF34" s="154"/>
      <c r="EG34" s="154"/>
      <c r="EH34" s="154"/>
      <c r="EI34" s="154"/>
      <c r="EJ34" s="154"/>
      <c r="EK34" s="154"/>
      <c r="EL34" s="154"/>
      <c r="EM34" s="154"/>
      <c r="EN34" s="154"/>
      <c r="EO34" s="154"/>
      <c r="EP34" s="154"/>
      <c r="EQ34" s="154"/>
      <c r="ER34" s="154"/>
      <c r="ES34" s="154"/>
      <c r="ET34" s="154"/>
      <c r="EU34" s="154"/>
      <c r="EV34" s="154"/>
      <c r="EW34" s="154"/>
      <c r="EX34" s="154"/>
      <c r="EY34" s="154"/>
      <c r="EZ34" s="154"/>
      <c r="FA34" s="154"/>
      <c r="FB34" s="154"/>
      <c r="FC34" s="154"/>
      <c r="FD34" s="154"/>
      <c r="FE34" s="154"/>
      <c r="FF34" s="154"/>
      <c r="FG34" s="154"/>
      <c r="FH34" s="154"/>
      <c r="FI34" s="154"/>
      <c r="FJ34" s="154"/>
      <c r="FK34" s="154"/>
      <c r="FL34" s="154"/>
      <c r="FM34" s="154"/>
      <c r="FN34" s="154"/>
      <c r="FO34" s="154"/>
      <c r="FP34" s="154"/>
      <c r="FQ34" s="154"/>
      <c r="FR34" s="154"/>
      <c r="FS34" s="154"/>
      <c r="FT34" s="154"/>
      <c r="FU34" s="154"/>
      <c r="FV34" s="154"/>
      <c r="FW34" s="154"/>
      <c r="FX34" s="154"/>
      <c r="FY34" s="154"/>
      <c r="FZ34" s="154"/>
      <c r="GA34" s="154"/>
      <c r="GB34" s="154"/>
      <c r="GC34" s="154"/>
      <c r="GD34" s="154"/>
      <c r="GE34" s="154"/>
      <c r="GF34" s="154"/>
      <c r="GG34" s="154"/>
      <c r="GH34" s="154"/>
      <c r="GI34" s="154"/>
      <c r="GJ34" s="154"/>
      <c r="GK34" s="154"/>
      <c r="GL34" s="154"/>
      <c r="GM34" s="154"/>
      <c r="GN34" s="154"/>
      <c r="GO34" s="154"/>
      <c r="GP34" s="154"/>
      <c r="GQ34" s="154"/>
      <c r="GR34" s="154"/>
      <c r="GS34" s="154"/>
      <c r="GT34" s="154"/>
      <c r="GU34" s="154"/>
      <c r="GV34" s="154"/>
      <c r="GW34" s="154"/>
      <c r="GX34" s="154"/>
      <c r="GY34" s="154"/>
      <c r="GZ34" s="154"/>
      <c r="HA34" s="154"/>
      <c r="HB34" s="154"/>
      <c r="HC34" s="154"/>
      <c r="HD34" s="154"/>
      <c r="HE34" s="154"/>
      <c r="HF34" s="154"/>
      <c r="HG34" s="154"/>
      <c r="HH34" s="154"/>
      <c r="HI34" s="154"/>
      <c r="HJ34" s="154"/>
      <c r="HK34" s="154"/>
      <c r="HL34" s="154"/>
    </row>
    <row r="35" spans="2:220" s="157" customFormat="1" ht="50.1" customHeight="1" x14ac:dyDescent="0.25">
      <c r="B35" s="154"/>
      <c r="C35" s="165"/>
      <c r="D35" s="154"/>
      <c r="E35" s="166"/>
      <c r="F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  <c r="DT35" s="154"/>
      <c r="DU35" s="154"/>
      <c r="DV35" s="154"/>
      <c r="DW35" s="154"/>
      <c r="DX35" s="154"/>
      <c r="DY35" s="154"/>
      <c r="DZ35" s="154"/>
      <c r="EA35" s="154"/>
      <c r="EB35" s="154"/>
      <c r="EC35" s="154"/>
      <c r="ED35" s="154"/>
      <c r="EE35" s="154"/>
      <c r="EF35" s="154"/>
      <c r="EG35" s="154"/>
      <c r="EH35" s="154"/>
      <c r="EI35" s="154"/>
      <c r="EJ35" s="154"/>
      <c r="EK35" s="154"/>
      <c r="EL35" s="154"/>
      <c r="EM35" s="154"/>
      <c r="EN35" s="154"/>
      <c r="EO35" s="154"/>
      <c r="EP35" s="154"/>
      <c r="EQ35" s="154"/>
      <c r="ER35" s="154"/>
      <c r="ES35" s="154"/>
      <c r="ET35" s="154"/>
      <c r="EU35" s="154"/>
      <c r="EV35" s="154"/>
      <c r="EW35" s="154"/>
      <c r="EX35" s="154"/>
      <c r="EY35" s="154"/>
      <c r="EZ35" s="154"/>
      <c r="FA35" s="154"/>
      <c r="FB35" s="154"/>
      <c r="FC35" s="154"/>
      <c r="FD35" s="154"/>
      <c r="FE35" s="154"/>
      <c r="FF35" s="154"/>
      <c r="FG35" s="154"/>
      <c r="FH35" s="154"/>
      <c r="FI35" s="154"/>
      <c r="FJ35" s="154"/>
      <c r="FK35" s="154"/>
      <c r="FL35" s="154"/>
      <c r="FM35" s="154"/>
      <c r="FN35" s="154"/>
      <c r="FO35" s="154"/>
      <c r="FP35" s="154"/>
      <c r="FQ35" s="154"/>
      <c r="FR35" s="154"/>
      <c r="FS35" s="154"/>
      <c r="FT35" s="154"/>
      <c r="FU35" s="154"/>
      <c r="FV35" s="154"/>
      <c r="FW35" s="154"/>
      <c r="FX35" s="154"/>
      <c r="FY35" s="154"/>
      <c r="FZ35" s="154"/>
      <c r="GA35" s="154"/>
      <c r="GB35" s="154"/>
      <c r="GC35" s="154"/>
      <c r="GD35" s="154"/>
      <c r="GE35" s="154"/>
      <c r="GF35" s="154"/>
      <c r="GG35" s="154"/>
      <c r="GH35" s="154"/>
      <c r="GI35" s="154"/>
      <c r="GJ35" s="154"/>
      <c r="GK35" s="154"/>
      <c r="GL35" s="154"/>
      <c r="GM35" s="154"/>
      <c r="GN35" s="154"/>
      <c r="GO35" s="154"/>
      <c r="GP35" s="154"/>
      <c r="GQ35" s="154"/>
      <c r="GR35" s="154"/>
      <c r="GS35" s="154"/>
      <c r="GT35" s="154"/>
      <c r="GU35" s="154"/>
      <c r="GV35" s="154"/>
      <c r="GW35" s="154"/>
      <c r="GX35" s="154"/>
      <c r="GY35" s="154"/>
      <c r="GZ35" s="154"/>
      <c r="HA35" s="154"/>
      <c r="HB35" s="154"/>
      <c r="HC35" s="154"/>
      <c r="HD35" s="154"/>
      <c r="HE35" s="154"/>
      <c r="HF35" s="154"/>
      <c r="HG35" s="154"/>
      <c r="HH35" s="154"/>
      <c r="HI35" s="154"/>
      <c r="HJ35" s="154"/>
      <c r="HK35" s="154"/>
      <c r="HL35" s="154"/>
    </row>
    <row r="36" spans="2:220" s="157" customFormat="1" ht="50.1" customHeight="1" x14ac:dyDescent="0.25">
      <c r="B36" s="154"/>
      <c r="C36" s="165"/>
      <c r="D36" s="154"/>
      <c r="E36" s="166"/>
      <c r="F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</row>
    <row r="37" spans="2:220" s="157" customFormat="1" ht="50.1" customHeight="1" x14ac:dyDescent="0.25">
      <c r="B37" s="154"/>
      <c r="C37" s="173"/>
      <c r="D37" s="173"/>
      <c r="E37" s="174"/>
      <c r="F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  <c r="EN37" s="154"/>
      <c r="EO37" s="154"/>
      <c r="EP37" s="154"/>
      <c r="EQ37" s="154"/>
      <c r="ER37" s="154"/>
      <c r="ES37" s="154"/>
      <c r="ET37" s="154"/>
      <c r="EU37" s="154"/>
      <c r="EV37" s="154"/>
      <c r="EW37" s="154"/>
      <c r="EX37" s="154"/>
      <c r="EY37" s="154"/>
      <c r="EZ37" s="154"/>
      <c r="FA37" s="154"/>
      <c r="FB37" s="154"/>
      <c r="FC37" s="154"/>
      <c r="FD37" s="154"/>
      <c r="FE37" s="154"/>
      <c r="FF37" s="154"/>
      <c r="FG37" s="154"/>
      <c r="FH37" s="154"/>
      <c r="FI37" s="154"/>
      <c r="FJ37" s="154"/>
      <c r="FK37" s="154"/>
      <c r="FL37" s="154"/>
      <c r="FM37" s="154"/>
      <c r="FN37" s="154"/>
      <c r="FO37" s="154"/>
      <c r="FP37" s="154"/>
      <c r="FQ37" s="154"/>
      <c r="FR37" s="154"/>
      <c r="FS37" s="154"/>
      <c r="FT37" s="154"/>
      <c r="FU37" s="154"/>
      <c r="FV37" s="154"/>
      <c r="FW37" s="154"/>
      <c r="FX37" s="154"/>
      <c r="FY37" s="154"/>
      <c r="FZ37" s="154"/>
      <c r="GA37" s="154"/>
      <c r="GB37" s="154"/>
      <c r="GC37" s="154"/>
      <c r="GD37" s="154"/>
      <c r="GE37" s="154"/>
      <c r="GF37" s="154"/>
      <c r="GG37" s="154"/>
      <c r="GH37" s="154"/>
      <c r="GI37" s="154"/>
      <c r="GJ37" s="154"/>
      <c r="GK37" s="154"/>
      <c r="GL37" s="154"/>
      <c r="GM37" s="154"/>
      <c r="GN37" s="154"/>
      <c r="GO37" s="154"/>
      <c r="GP37" s="154"/>
      <c r="GQ37" s="154"/>
      <c r="GR37" s="154"/>
      <c r="GS37" s="154"/>
      <c r="GT37" s="154"/>
      <c r="GU37" s="154"/>
      <c r="GV37" s="154"/>
      <c r="GW37" s="154"/>
      <c r="GX37" s="154"/>
      <c r="GY37" s="154"/>
      <c r="GZ37" s="154"/>
      <c r="HA37" s="154"/>
      <c r="HB37" s="154"/>
      <c r="HC37" s="154"/>
      <c r="HD37" s="154"/>
      <c r="HE37" s="154"/>
      <c r="HF37" s="154"/>
      <c r="HG37" s="154"/>
      <c r="HH37" s="154"/>
      <c r="HI37" s="154"/>
      <c r="HJ37" s="154"/>
      <c r="HK37" s="154"/>
      <c r="HL37" s="154"/>
    </row>
    <row r="38" spans="2:220" s="154" customFormat="1" ht="50.1" customHeight="1" x14ac:dyDescent="0.25">
      <c r="C38" s="173"/>
      <c r="D38" s="173"/>
      <c r="E38" s="174"/>
      <c r="G38" s="157"/>
    </row>
    <row r="39" spans="2:220" s="154" customFormat="1" ht="50.1" customHeight="1" x14ac:dyDescent="0.25">
      <c r="C39" s="173"/>
      <c r="D39" s="173"/>
      <c r="E39" s="174"/>
      <c r="G39" s="157"/>
    </row>
    <row r="40" spans="2:220" s="154" customFormat="1" ht="50.1" customHeight="1" x14ac:dyDescent="0.3">
      <c r="C40" s="165"/>
      <c r="E40" s="156"/>
      <c r="G40" s="157"/>
    </row>
    <row r="41" spans="2:220" s="154" customFormat="1" ht="50.1" customHeight="1" x14ac:dyDescent="0.3">
      <c r="C41" s="165"/>
      <c r="E41" s="156"/>
      <c r="G41" s="157"/>
    </row>
    <row r="42" spans="2:220" s="154" customFormat="1" ht="50.1" customHeight="1" x14ac:dyDescent="0.3">
      <c r="C42" s="165"/>
      <c r="E42" s="156"/>
      <c r="G42" s="157"/>
    </row>
    <row r="43" spans="2:220" s="154" customFormat="1" ht="50.1" customHeight="1" x14ac:dyDescent="0.3">
      <c r="C43" s="165"/>
      <c r="E43" s="156"/>
      <c r="G43" s="157"/>
    </row>
    <row r="44" spans="2:220" s="154" customFormat="1" ht="50.1" customHeight="1" x14ac:dyDescent="0.3">
      <c r="C44" s="165"/>
      <c r="E44" s="156"/>
      <c r="G44" s="157"/>
    </row>
    <row r="45" spans="2:220" s="154" customFormat="1" ht="50.1" customHeight="1" x14ac:dyDescent="0.3">
      <c r="C45" s="165"/>
      <c r="E45" s="156"/>
      <c r="G45" s="157"/>
    </row>
    <row r="46" spans="2:220" s="154" customFormat="1" ht="50.1" customHeight="1" x14ac:dyDescent="0.3">
      <c r="C46" s="165"/>
      <c r="E46" s="156"/>
      <c r="G46" s="157"/>
    </row>
    <row r="47" spans="2:220" s="154" customFormat="1" ht="50.1" customHeight="1" x14ac:dyDescent="0.3">
      <c r="C47" s="165"/>
      <c r="E47" s="156"/>
      <c r="G47" s="157"/>
    </row>
    <row r="48" spans="2:220" s="154" customFormat="1" ht="50.1" customHeight="1" x14ac:dyDescent="0.3">
      <c r="C48" s="165"/>
      <c r="E48" s="156"/>
      <c r="G48" s="157"/>
    </row>
    <row r="49" spans="3:7" s="154" customFormat="1" ht="50.1" customHeight="1" x14ac:dyDescent="0.3">
      <c r="C49" s="165"/>
      <c r="E49" s="156"/>
      <c r="G49" s="157"/>
    </row>
    <row r="50" spans="3:7" s="154" customFormat="1" ht="50.1" customHeight="1" x14ac:dyDescent="0.3">
      <c r="C50" s="165"/>
      <c r="E50" s="156"/>
      <c r="G50" s="157"/>
    </row>
    <row r="51" spans="3:7" s="154" customFormat="1" ht="50.1" customHeight="1" x14ac:dyDescent="0.3">
      <c r="C51" s="165"/>
      <c r="E51" s="156"/>
      <c r="G51" s="157"/>
    </row>
    <row r="52" spans="3:7" s="154" customFormat="1" ht="50.1" customHeight="1" x14ac:dyDescent="0.3">
      <c r="C52" s="165"/>
      <c r="E52" s="156"/>
      <c r="G52" s="157"/>
    </row>
    <row r="53" spans="3:7" s="154" customFormat="1" ht="50.1" customHeight="1" x14ac:dyDescent="0.3">
      <c r="C53" s="165"/>
      <c r="E53" s="156"/>
      <c r="G53" s="157"/>
    </row>
    <row r="54" spans="3:7" s="154" customFormat="1" ht="50.1" customHeight="1" x14ac:dyDescent="0.3">
      <c r="C54" s="165"/>
      <c r="E54" s="156"/>
      <c r="G54" s="157"/>
    </row>
    <row r="55" spans="3:7" s="154" customFormat="1" ht="50.1" customHeight="1" x14ac:dyDescent="0.3">
      <c r="C55" s="165"/>
      <c r="E55" s="156"/>
      <c r="G55" s="157"/>
    </row>
    <row r="56" spans="3:7" s="154" customFormat="1" ht="50.1" customHeight="1" x14ac:dyDescent="0.3">
      <c r="C56" s="165"/>
      <c r="E56" s="156"/>
      <c r="G56" s="157"/>
    </row>
    <row r="57" spans="3:7" s="154" customFormat="1" ht="50.1" customHeight="1" x14ac:dyDescent="0.3">
      <c r="C57" s="165"/>
      <c r="E57" s="156"/>
      <c r="G57" s="157"/>
    </row>
    <row r="58" spans="3:7" s="154" customFormat="1" ht="50.1" customHeight="1" x14ac:dyDescent="0.3">
      <c r="C58" s="165"/>
      <c r="E58" s="156"/>
      <c r="G58" s="157"/>
    </row>
    <row r="59" spans="3:7" s="154" customFormat="1" ht="50.1" customHeight="1" x14ac:dyDescent="0.3">
      <c r="C59" s="165"/>
      <c r="E59" s="156"/>
      <c r="G59" s="157"/>
    </row>
    <row r="60" spans="3:7" s="154" customFormat="1" ht="50.1" customHeight="1" x14ac:dyDescent="0.3">
      <c r="C60" s="165"/>
      <c r="E60" s="156"/>
      <c r="G60" s="157"/>
    </row>
    <row r="61" spans="3:7" s="154" customFormat="1" ht="50.1" customHeight="1" x14ac:dyDescent="0.3">
      <c r="C61" s="165"/>
      <c r="E61" s="156"/>
      <c r="G61" s="157"/>
    </row>
    <row r="62" spans="3:7" s="154" customFormat="1" ht="50.1" customHeight="1" x14ac:dyDescent="0.3">
      <c r="C62" s="165"/>
      <c r="E62" s="156"/>
      <c r="G62" s="157"/>
    </row>
    <row r="63" spans="3:7" s="154" customFormat="1" ht="50.1" customHeight="1" x14ac:dyDescent="0.3">
      <c r="C63" s="165"/>
      <c r="E63" s="156"/>
      <c r="G63" s="157"/>
    </row>
    <row r="64" spans="3:7" s="154" customFormat="1" ht="50.1" customHeight="1" x14ac:dyDescent="0.3">
      <c r="C64" s="165"/>
      <c r="E64" s="156"/>
      <c r="G64" s="157"/>
    </row>
    <row r="65" spans="3:7" s="154" customFormat="1" ht="50.1" customHeight="1" x14ac:dyDescent="0.3">
      <c r="C65" s="165"/>
      <c r="E65" s="156"/>
      <c r="G65" s="157"/>
    </row>
    <row r="66" spans="3:7" s="154" customFormat="1" ht="50.1" customHeight="1" x14ac:dyDescent="0.3">
      <c r="C66" s="165"/>
      <c r="E66" s="156"/>
      <c r="G66" s="157"/>
    </row>
    <row r="67" spans="3:7" s="154" customFormat="1" ht="50.1" customHeight="1" x14ac:dyDescent="0.3">
      <c r="C67" s="165"/>
      <c r="E67" s="156"/>
      <c r="G67" s="157"/>
    </row>
    <row r="68" spans="3:7" s="154" customFormat="1" ht="50.1" customHeight="1" x14ac:dyDescent="0.3">
      <c r="C68" s="165"/>
      <c r="E68" s="156"/>
      <c r="G68" s="157"/>
    </row>
    <row r="69" spans="3:7" s="154" customFormat="1" ht="50.1" customHeight="1" x14ac:dyDescent="0.3">
      <c r="C69" s="165"/>
      <c r="E69" s="156"/>
      <c r="G69" s="157"/>
    </row>
    <row r="70" spans="3:7" s="154" customFormat="1" ht="50.1" customHeight="1" x14ac:dyDescent="0.3">
      <c r="C70" s="165"/>
      <c r="E70" s="156"/>
      <c r="G70" s="157"/>
    </row>
    <row r="71" spans="3:7" s="154" customFormat="1" ht="50.1" customHeight="1" x14ac:dyDescent="0.3">
      <c r="C71" s="165"/>
      <c r="E71" s="156"/>
      <c r="G71" s="157"/>
    </row>
    <row r="72" spans="3:7" s="154" customFormat="1" ht="50.1" customHeight="1" x14ac:dyDescent="0.3">
      <c r="C72" s="165"/>
      <c r="E72" s="156"/>
      <c r="G72" s="157"/>
    </row>
    <row r="73" spans="3:7" s="154" customFormat="1" ht="50.1" customHeight="1" x14ac:dyDescent="0.3">
      <c r="C73" s="165"/>
      <c r="E73" s="156"/>
      <c r="G73" s="157"/>
    </row>
    <row r="74" spans="3:7" s="154" customFormat="1" ht="50.1" customHeight="1" x14ac:dyDescent="0.3">
      <c r="C74" s="165"/>
      <c r="E74" s="156"/>
      <c r="G74" s="157"/>
    </row>
    <row r="75" spans="3:7" s="154" customFormat="1" ht="50.1" customHeight="1" x14ac:dyDescent="0.3">
      <c r="C75" s="165"/>
      <c r="E75" s="156"/>
      <c r="G75" s="157"/>
    </row>
    <row r="76" spans="3:7" s="154" customFormat="1" ht="50.1" customHeight="1" x14ac:dyDescent="0.3">
      <c r="C76" s="165"/>
      <c r="E76" s="156"/>
      <c r="G76" s="157"/>
    </row>
    <row r="77" spans="3:7" s="154" customFormat="1" ht="50.1" customHeight="1" x14ac:dyDescent="0.3">
      <c r="C77" s="165"/>
      <c r="E77" s="156"/>
      <c r="G77" s="157"/>
    </row>
    <row r="78" spans="3:7" s="154" customFormat="1" ht="50.1" customHeight="1" x14ac:dyDescent="0.3">
      <c r="C78" s="165"/>
      <c r="E78" s="156"/>
      <c r="G78" s="157"/>
    </row>
    <row r="79" spans="3:7" s="154" customFormat="1" ht="50.1" customHeight="1" x14ac:dyDescent="0.3">
      <c r="C79" s="165"/>
      <c r="E79" s="156"/>
      <c r="G79" s="157"/>
    </row>
    <row r="80" spans="3:7" s="154" customFormat="1" ht="50.1" customHeight="1" x14ac:dyDescent="0.3">
      <c r="C80" s="165"/>
      <c r="E80" s="156"/>
      <c r="G80" s="157"/>
    </row>
    <row r="81" spans="3:7" s="154" customFormat="1" ht="50.1" customHeight="1" x14ac:dyDescent="0.3">
      <c r="C81" s="165"/>
      <c r="E81" s="156"/>
      <c r="G81" s="157"/>
    </row>
    <row r="82" spans="3:7" s="154" customFormat="1" ht="50.1" customHeight="1" x14ac:dyDescent="0.3">
      <c r="C82" s="165"/>
      <c r="E82" s="156"/>
      <c r="G82" s="157"/>
    </row>
    <row r="83" spans="3:7" s="154" customFormat="1" ht="50.1" customHeight="1" x14ac:dyDescent="0.3">
      <c r="C83" s="165"/>
      <c r="E83" s="156"/>
      <c r="G83" s="157"/>
    </row>
    <row r="84" spans="3:7" s="154" customFormat="1" ht="50.1" customHeight="1" x14ac:dyDescent="0.3">
      <c r="C84" s="165"/>
      <c r="E84" s="156"/>
      <c r="G84" s="157"/>
    </row>
    <row r="85" spans="3:7" s="154" customFormat="1" ht="50.1" customHeight="1" x14ac:dyDescent="0.3">
      <c r="C85" s="165"/>
      <c r="E85" s="156"/>
      <c r="G85" s="157"/>
    </row>
    <row r="86" spans="3:7" s="154" customFormat="1" ht="50.1" customHeight="1" x14ac:dyDescent="0.3">
      <c r="C86" s="165"/>
      <c r="E86" s="156"/>
      <c r="G86" s="157"/>
    </row>
    <row r="87" spans="3:7" s="154" customFormat="1" ht="50.1" customHeight="1" x14ac:dyDescent="0.3">
      <c r="C87" s="165"/>
      <c r="E87" s="156"/>
      <c r="G87" s="157"/>
    </row>
    <row r="88" spans="3:7" s="154" customFormat="1" ht="50.1" customHeight="1" x14ac:dyDescent="0.3">
      <c r="C88" s="165"/>
      <c r="E88" s="156"/>
      <c r="G88" s="157"/>
    </row>
    <row r="89" spans="3:7" s="154" customFormat="1" ht="50.1" customHeight="1" x14ac:dyDescent="0.3">
      <c r="C89" s="165"/>
      <c r="E89" s="156"/>
      <c r="G89" s="157"/>
    </row>
    <row r="90" spans="3:7" s="154" customFormat="1" ht="50.1" customHeight="1" x14ac:dyDescent="0.3">
      <c r="C90" s="165"/>
      <c r="E90" s="156"/>
      <c r="G90" s="157"/>
    </row>
    <row r="91" spans="3:7" s="154" customFormat="1" ht="50.1" customHeight="1" x14ac:dyDescent="0.3">
      <c r="C91" s="165"/>
      <c r="E91" s="156"/>
      <c r="G91" s="157"/>
    </row>
    <row r="92" spans="3:7" s="154" customFormat="1" ht="50.1" customHeight="1" x14ac:dyDescent="0.3">
      <c r="C92" s="165"/>
      <c r="E92" s="156"/>
      <c r="G92" s="157"/>
    </row>
    <row r="93" spans="3:7" s="154" customFormat="1" ht="50.1" customHeight="1" x14ac:dyDescent="0.3">
      <c r="C93" s="165"/>
      <c r="E93" s="156"/>
      <c r="G93" s="157"/>
    </row>
    <row r="94" spans="3:7" s="154" customFormat="1" ht="50.1" customHeight="1" x14ac:dyDescent="0.3">
      <c r="C94" s="165"/>
      <c r="E94" s="156"/>
      <c r="G94" s="157"/>
    </row>
    <row r="95" spans="3:7" s="154" customFormat="1" ht="50.1" customHeight="1" x14ac:dyDescent="0.3">
      <c r="C95" s="165"/>
      <c r="E95" s="156"/>
      <c r="G95" s="157"/>
    </row>
    <row r="96" spans="3:7" s="154" customFormat="1" ht="50.1" customHeight="1" x14ac:dyDescent="0.3">
      <c r="C96" s="165"/>
      <c r="E96" s="156"/>
      <c r="G96" s="157"/>
    </row>
    <row r="97" spans="3:7" s="154" customFormat="1" ht="50.1" customHeight="1" x14ac:dyDescent="0.3">
      <c r="C97" s="165"/>
      <c r="E97" s="156"/>
      <c r="G97" s="157"/>
    </row>
    <row r="98" spans="3:7" s="154" customFormat="1" ht="50.1" customHeight="1" x14ac:dyDescent="0.3">
      <c r="C98" s="165"/>
      <c r="E98" s="156"/>
      <c r="G98" s="157"/>
    </row>
    <row r="99" spans="3:7" s="154" customFormat="1" ht="50.1" customHeight="1" x14ac:dyDescent="0.3">
      <c r="C99" s="165"/>
      <c r="E99" s="156"/>
      <c r="G99" s="157"/>
    </row>
    <row r="100" spans="3:7" s="154" customFormat="1" ht="50.1" customHeight="1" x14ac:dyDescent="0.3">
      <c r="C100" s="165"/>
      <c r="E100" s="156"/>
      <c r="G100" s="157"/>
    </row>
    <row r="101" spans="3:7" s="154" customFormat="1" ht="50.1" customHeight="1" x14ac:dyDescent="0.3">
      <c r="C101" s="165"/>
      <c r="E101" s="156"/>
      <c r="G101" s="157"/>
    </row>
    <row r="102" spans="3:7" s="154" customFormat="1" ht="50.1" customHeight="1" x14ac:dyDescent="0.3">
      <c r="C102" s="165"/>
      <c r="E102" s="156"/>
      <c r="G102" s="157"/>
    </row>
    <row r="103" spans="3:7" s="154" customFormat="1" ht="50.1" customHeight="1" x14ac:dyDescent="0.3">
      <c r="C103" s="165"/>
      <c r="E103" s="156"/>
      <c r="G103" s="157"/>
    </row>
    <row r="104" spans="3:7" s="154" customFormat="1" ht="50.1" customHeight="1" x14ac:dyDescent="0.3">
      <c r="C104" s="165"/>
      <c r="E104" s="156"/>
      <c r="G104" s="157"/>
    </row>
    <row r="105" spans="3:7" s="154" customFormat="1" ht="50.1" customHeight="1" x14ac:dyDescent="0.3">
      <c r="C105" s="165"/>
      <c r="E105" s="156"/>
      <c r="G105" s="157"/>
    </row>
    <row r="106" spans="3:7" s="154" customFormat="1" ht="50.1" customHeight="1" x14ac:dyDescent="0.3">
      <c r="C106" s="165"/>
      <c r="E106" s="156"/>
      <c r="G106" s="157"/>
    </row>
    <row r="107" spans="3:7" s="154" customFormat="1" ht="50.1" customHeight="1" x14ac:dyDescent="0.3">
      <c r="C107" s="165"/>
      <c r="E107" s="156"/>
      <c r="G107" s="157"/>
    </row>
    <row r="108" spans="3:7" s="154" customFormat="1" ht="50.1" customHeight="1" x14ac:dyDescent="0.3">
      <c r="C108" s="165"/>
      <c r="E108" s="156"/>
      <c r="G108" s="157"/>
    </row>
    <row r="109" spans="3:7" s="154" customFormat="1" ht="50.1" customHeight="1" x14ac:dyDescent="0.3">
      <c r="C109" s="165"/>
      <c r="E109" s="156"/>
      <c r="G109" s="157"/>
    </row>
    <row r="110" spans="3:7" s="154" customFormat="1" ht="50.1" customHeight="1" x14ac:dyDescent="0.3">
      <c r="C110" s="165"/>
      <c r="E110" s="156"/>
      <c r="G110" s="157"/>
    </row>
    <row r="111" spans="3:7" s="154" customFormat="1" ht="50.1" customHeight="1" x14ac:dyDescent="0.3">
      <c r="C111" s="165"/>
      <c r="E111" s="156"/>
      <c r="G111" s="157"/>
    </row>
    <row r="112" spans="3:7" s="154" customFormat="1" ht="50.1" customHeight="1" x14ac:dyDescent="0.3">
      <c r="C112" s="165"/>
      <c r="E112" s="156"/>
      <c r="G112" s="157"/>
    </row>
    <row r="113" spans="3:7" s="154" customFormat="1" ht="50.1" customHeight="1" x14ac:dyDescent="0.3">
      <c r="C113" s="165"/>
      <c r="E113" s="156"/>
      <c r="G113" s="157"/>
    </row>
    <row r="114" spans="3:7" s="154" customFormat="1" ht="50.1" customHeight="1" x14ac:dyDescent="0.3">
      <c r="C114" s="165"/>
      <c r="E114" s="156"/>
      <c r="G114" s="157"/>
    </row>
    <row r="115" spans="3:7" s="154" customFormat="1" ht="50.1" customHeight="1" x14ac:dyDescent="0.3">
      <c r="C115" s="165"/>
      <c r="E115" s="156"/>
      <c r="G115" s="157"/>
    </row>
    <row r="116" spans="3:7" s="154" customFormat="1" ht="50.1" customHeight="1" x14ac:dyDescent="0.3">
      <c r="C116" s="165"/>
      <c r="E116" s="156"/>
      <c r="G116" s="157"/>
    </row>
    <row r="117" spans="3:7" s="154" customFormat="1" ht="50.1" customHeight="1" x14ac:dyDescent="0.3">
      <c r="C117" s="165"/>
      <c r="E117" s="156"/>
      <c r="G117" s="157"/>
    </row>
    <row r="118" spans="3:7" s="154" customFormat="1" ht="50.1" customHeight="1" x14ac:dyDescent="0.3">
      <c r="C118" s="165"/>
      <c r="E118" s="156"/>
      <c r="G118" s="157"/>
    </row>
    <row r="119" spans="3:7" s="154" customFormat="1" ht="50.1" customHeight="1" x14ac:dyDescent="0.3">
      <c r="C119" s="165"/>
      <c r="E119" s="156"/>
      <c r="G119" s="157"/>
    </row>
    <row r="120" spans="3:7" s="154" customFormat="1" ht="50.1" customHeight="1" x14ac:dyDescent="0.3">
      <c r="C120" s="165"/>
      <c r="E120" s="156"/>
      <c r="G120" s="157"/>
    </row>
    <row r="121" spans="3:7" s="154" customFormat="1" ht="50.1" customHeight="1" x14ac:dyDescent="0.3">
      <c r="C121" s="165"/>
      <c r="E121" s="156"/>
      <c r="G121" s="157"/>
    </row>
    <row r="122" spans="3:7" s="154" customFormat="1" ht="50.1" customHeight="1" x14ac:dyDescent="0.3">
      <c r="C122" s="165"/>
      <c r="E122" s="156"/>
      <c r="G122" s="157"/>
    </row>
    <row r="123" spans="3:7" s="154" customFormat="1" ht="50.1" customHeight="1" x14ac:dyDescent="0.3">
      <c r="C123" s="165"/>
      <c r="E123" s="156"/>
      <c r="G123" s="157"/>
    </row>
    <row r="124" spans="3:7" s="154" customFormat="1" ht="50.1" customHeight="1" x14ac:dyDescent="0.3">
      <c r="C124" s="165"/>
      <c r="E124" s="156"/>
      <c r="G124" s="157"/>
    </row>
    <row r="125" spans="3:7" s="154" customFormat="1" ht="50.1" customHeight="1" x14ac:dyDescent="0.3">
      <c r="C125" s="165"/>
      <c r="E125" s="156"/>
      <c r="G125" s="157"/>
    </row>
    <row r="126" spans="3:7" s="154" customFormat="1" ht="50.1" customHeight="1" x14ac:dyDescent="0.3">
      <c r="C126" s="165"/>
      <c r="E126" s="156"/>
      <c r="G126" s="157"/>
    </row>
    <row r="127" spans="3:7" s="154" customFormat="1" ht="50.1" customHeight="1" x14ac:dyDescent="0.3">
      <c r="C127" s="165"/>
      <c r="E127" s="156"/>
      <c r="G127" s="157"/>
    </row>
    <row r="128" spans="3:7" s="154" customFormat="1" ht="50.1" customHeight="1" x14ac:dyDescent="0.3">
      <c r="C128" s="165"/>
      <c r="E128" s="156"/>
      <c r="G128" s="157"/>
    </row>
    <row r="129" spans="3:7" s="154" customFormat="1" ht="50.1" customHeight="1" x14ac:dyDescent="0.3">
      <c r="C129" s="165"/>
      <c r="E129" s="156"/>
      <c r="G129" s="157"/>
    </row>
    <row r="130" spans="3:7" s="154" customFormat="1" ht="50.1" customHeight="1" x14ac:dyDescent="0.3">
      <c r="C130" s="165"/>
      <c r="E130" s="156"/>
      <c r="G130" s="157"/>
    </row>
    <row r="131" spans="3:7" s="154" customFormat="1" ht="50.1" customHeight="1" x14ac:dyDescent="0.3">
      <c r="C131" s="165"/>
      <c r="E131" s="156"/>
      <c r="G131" s="157"/>
    </row>
    <row r="132" spans="3:7" s="154" customFormat="1" ht="50.1" customHeight="1" x14ac:dyDescent="0.3">
      <c r="C132" s="165"/>
      <c r="E132" s="156"/>
      <c r="G132" s="157"/>
    </row>
    <row r="133" spans="3:7" s="154" customFormat="1" ht="50.1" customHeight="1" x14ac:dyDescent="0.3">
      <c r="C133" s="165"/>
      <c r="E133" s="156"/>
      <c r="G133" s="157"/>
    </row>
    <row r="134" spans="3:7" s="154" customFormat="1" ht="50.1" customHeight="1" x14ac:dyDescent="0.3">
      <c r="C134" s="165"/>
      <c r="E134" s="156"/>
      <c r="G134" s="157"/>
    </row>
    <row r="135" spans="3:7" s="154" customFormat="1" ht="50.1" customHeight="1" x14ac:dyDescent="0.3">
      <c r="C135" s="165"/>
      <c r="E135" s="156"/>
      <c r="G135" s="157"/>
    </row>
    <row r="136" spans="3:7" s="154" customFormat="1" ht="50.1" customHeight="1" x14ac:dyDescent="0.3">
      <c r="C136" s="165"/>
      <c r="E136" s="156"/>
      <c r="G136" s="157"/>
    </row>
    <row r="137" spans="3:7" s="154" customFormat="1" ht="50.1" customHeight="1" x14ac:dyDescent="0.3">
      <c r="C137" s="165"/>
      <c r="E137" s="156"/>
      <c r="G137" s="157"/>
    </row>
    <row r="138" spans="3:7" s="154" customFormat="1" ht="50.1" customHeight="1" x14ac:dyDescent="0.3">
      <c r="C138" s="165"/>
      <c r="E138" s="156"/>
      <c r="G138" s="157"/>
    </row>
  </sheetData>
  <mergeCells count="6">
    <mergeCell ref="B23:B26"/>
    <mergeCell ref="E23:E26"/>
    <mergeCell ref="E9:E18"/>
    <mergeCell ref="B9:B18"/>
    <mergeCell ref="E19:E22"/>
    <mergeCell ref="B19:B22"/>
  </mergeCells>
  <pageMargins left="0.25" right="0.25" top="0.14000000000000001" bottom="1.24" header="0.12" footer="1.22"/>
  <pageSetup paperSize="5" scale="59" orientation="portrait" r:id="rId1"/>
  <headerFooter>
    <oddFooter>&amp;C&amp;"Helvetica Neue,Regular"&amp;12&amp;K000000&amp;P</oddFooter>
  </headerFooter>
  <rowBreaks count="1" manualBreakCount="1">
    <brk id="3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LECHUGA ESPAÑOLA MARINA</vt:lpstr>
      <vt:lpstr>RESUMEN </vt:lpstr>
      <vt:lpstr>'LECHUGA ESPAÑOLA MARINA'!Área_de_impresión</vt:lpstr>
      <vt:lpstr>'RESUMEN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cp:lastPrinted>2022-06-29T19:23:25Z</cp:lastPrinted>
  <dcterms:created xsi:type="dcterms:W3CDTF">2020-11-27T12:49:26Z</dcterms:created>
  <dcterms:modified xsi:type="dcterms:W3CDTF">2023-04-04T20:59:24Z</dcterms:modified>
</cp:coreProperties>
</file>