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LECHUGA ESPAÑOL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59" i="2" l="1"/>
  <c r="F12" i="2"/>
  <c r="F79" i="2" s="1"/>
  <c r="F65" i="2" l="1"/>
  <c r="F66" i="2"/>
  <c r="F67" i="2"/>
  <c r="F68" i="2"/>
  <c r="F64" i="2"/>
  <c r="F60" i="2"/>
  <c r="F61" i="2"/>
  <c r="F62" i="2"/>
  <c r="F63" i="2"/>
  <c r="F55" i="2"/>
  <c r="F56" i="2"/>
  <c r="F57" i="2"/>
  <c r="F58" i="2"/>
  <c r="F46" i="2"/>
  <c r="F47" i="2"/>
  <c r="F48" i="2"/>
  <c r="F49" i="2"/>
  <c r="F54" i="2"/>
  <c r="F73" i="2"/>
  <c r="F74" i="2" s="1"/>
  <c r="F45" i="2"/>
  <c r="F36" i="2" l="1"/>
  <c r="F69" i="2"/>
  <c r="B97" i="2"/>
  <c r="B94" i="2"/>
  <c r="F50" i="2" l="1"/>
  <c r="B95" i="2" l="1"/>
  <c r="F76" i="2"/>
  <c r="F77" i="2" s="1"/>
  <c r="F78" i="2" s="1"/>
  <c r="F80" i="2" s="1"/>
  <c r="B93" i="2"/>
  <c r="B96" i="2"/>
  <c r="B98" i="2" l="1"/>
  <c r="B99" i="2" l="1"/>
  <c r="D104" i="2"/>
  <c r="B104" i="2"/>
  <c r="C104" i="2"/>
  <c r="C93" i="2" l="1"/>
  <c r="C97" i="2"/>
  <c r="C96" i="2"/>
  <c r="C95" i="2"/>
  <c r="C98" i="2"/>
  <c r="C99" i="2" l="1"/>
</calcChain>
</file>

<file path=xl/sharedStrings.xml><?xml version="1.0" encoding="utf-8"?>
<sst xmlns="http://schemas.openxmlformats.org/spreadsheetml/2006/main" count="200" uniqueCount="122">
  <si>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</si>
  <si>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</si>
  <si>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</si>
  <si>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</si>
  <si>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</si>
  <si>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</si>
  <si>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</si>
  <si>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</si>
  <si>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</si>
  <si>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</si>
  <si>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</si>
  <si>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</si>
  <si>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</si>
  <si>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</si>
  <si>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</si>
  <si>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</si>
  <si>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</si>
  <si>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</si>
  <si>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</si>
  <si>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</si>
  <si>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</si>
  <si>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</si>
  <si>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</si>
  <si>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</si>
  <si>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</si>
  <si>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</si>
  <si>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</si>
  <si>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</si>
  <si>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</si>
  <si>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</si>
  <si>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</si>
  <si>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</si>
  <si>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</si>
  <si>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</si>
  <si>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</si>
  <si>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</si>
  <si>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</si>
  <si>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</si>
  <si>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</si>
  <si>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</si>
  <si>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</si>
  <si>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</si>
  <si>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</si>
  <si>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</si>
  <si>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</si>
  <si>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</si>
  <si>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</si>
  <si>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</si>
  <si>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</si>
  <si>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</si>
  <si>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</si>
  <si>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</si>
  <si>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</si>
  <si>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</si>
  <si>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</si>
  <si>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</si>
  <si>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</si>
  <si>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</si>
  <si>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</si>
  <si>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</si>
  <si>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</si>
  <si>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</si>
  <si>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</si>
  <si>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</si>
  <si>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</si>
  <si>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</si>
  <si>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</si>
  <si>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</si>
  <si>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</si>
  <si>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</si>
  <si>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</si>
  <si>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</si>
  <si>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</si>
  <si>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</si>
  <si>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</si>
  <si>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</si>
  <si>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</si>
  <si>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</si>
  <si>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</si>
  <si>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</si>
  <si>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</si>
  <si>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</si>
  <si>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</si>
  <si>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</si>
  <si>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</si>
  <si>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</si>
  <si>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</si>
  <si>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</si>
  <si>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</si>
  <si>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Parcializaciones del nitrógeno en cobertera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</si>
  <si>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</si>
  <si>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</si>
  <si>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</si>
  <si>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</si>
  <si>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</si>
  <si>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</si>
  <si>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</si>
  <si>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</si>
  <si>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</si>
  <si>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Vega Modelo</t>
  </si>
  <si>
    <t>Bandejas Speedling (406 celdas)</t>
  </si>
  <si>
    <t>Cajas de cartón   (Plataneras recicladas) )</t>
  </si>
  <si>
    <t>HELADA-LLUVIA EXTEMPORANEA</t>
  </si>
  <si>
    <t xml:space="preserve">Cinta de riego (rollo a 20 cm gotero, 2.800 mt) </t>
  </si>
  <si>
    <t xml:space="preserve">ESPAÑOLA </t>
  </si>
  <si>
    <t>Junio</t>
  </si>
  <si>
    <t>Julio</t>
  </si>
  <si>
    <t>Julio- Agosto</t>
  </si>
  <si>
    <t>Agosto-Octubre</t>
  </si>
  <si>
    <t>Julio -Septiembre</t>
  </si>
  <si>
    <t>Julio- Octubre</t>
  </si>
  <si>
    <t>Septiembre-Octubre</t>
  </si>
  <si>
    <t>Septiembre-Enero</t>
  </si>
  <si>
    <t>Septiembre-Diciembre</t>
  </si>
  <si>
    <t>Noviembre-Enero</t>
  </si>
  <si>
    <t xml:space="preserve">Semilla </t>
  </si>
  <si>
    <t xml:space="preserve">Ferlilización pre trasplante </t>
  </si>
  <si>
    <t>Mezcla 11-30-11</t>
  </si>
  <si>
    <t>Muriato de potasio</t>
  </si>
  <si>
    <t>Can 27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</si>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</sst>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1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" fillId="2" borderId="5" xfId="0" applyFont="1" applyFill="1" applyBorder="1" applyAlignment="1"/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right"/>
    </xf>
    <xf numFmtId="49" fontId="6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3" fontId="1" fillId="2" borderId="8" xfId="0" applyNumberFormat="1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164" fontId="7" fillId="0" borderId="39" xfId="0" applyNumberFormat="1" applyFont="1" applyBorder="1"/>
    <xf numFmtId="3" fontId="7" fillId="9" borderId="39" xfId="0" applyNumberFormat="1" applyFont="1" applyFill="1" applyBorder="1"/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3" fontId="1" fillId="2" borderId="14" xfId="0" applyNumberFormat="1" applyFont="1" applyFill="1" applyBorder="1" applyAlignment="1">
      <alignment horizontal="right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40" xfId="0" applyNumberFormat="1" applyFont="1" applyFill="1" applyBorder="1" applyAlignment="1">
      <alignment horizontal="center" vertical="center" wrapText="1"/>
    </xf>
    <xf numFmtId="49" fontId="6" fillId="3" borderId="40" xfId="0" applyNumberFormat="1" applyFont="1" applyFill="1" applyBorder="1" applyAlignment="1">
      <alignment horizontal="right" vertical="center" wrapText="1"/>
    </xf>
    <xf numFmtId="49" fontId="2" fillId="3" borderId="39" xfId="0" applyNumberFormat="1" applyFont="1" applyFill="1" applyBorder="1" applyAlignment="1">
      <alignment vertical="center"/>
    </xf>
    <xf numFmtId="0" fontId="2" fillId="3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/>
    <xf numFmtId="3" fontId="1" fillId="2" borderId="42" xfId="0" applyNumberFormat="1" applyFont="1" applyFill="1" applyBorder="1" applyAlignment="1">
      <alignment horizontal="right"/>
    </xf>
    <xf numFmtId="49" fontId="6" fillId="3" borderId="40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49" fontId="1" fillId="2" borderId="32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8" borderId="28" xfId="0" applyFont="1" applyFill="1" applyBorder="1" applyAlignment="1"/>
    <xf numFmtId="0" fontId="1" fillId="6" borderId="16" xfId="0" applyFont="1" applyFill="1" applyBorder="1" applyAlignment="1"/>
    <xf numFmtId="49" fontId="10" fillId="7" borderId="19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0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1" fillId="2" borderId="22" xfId="0" applyNumberFormat="1" applyFont="1" applyFill="1" applyBorder="1" applyAlignment="1"/>
    <xf numFmtId="166" fontId="10" fillId="2" borderId="4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3" xfId="0" applyNumberFormat="1" applyFont="1" applyFill="1" applyBorder="1" applyAlignment="1">
      <alignment vertical="center"/>
    </xf>
    <xf numFmtId="166" fontId="10" fillId="7" borderId="24" xfId="0" applyNumberFormat="1" applyFont="1" applyFill="1" applyBorder="1" applyAlignment="1">
      <alignment vertical="center"/>
    </xf>
    <xf numFmtId="9" fontId="10" fillId="7" borderId="25" xfId="0" applyNumberFormat="1" applyFont="1" applyFill="1" applyBorder="1" applyAlignment="1">
      <alignment vertical="center"/>
    </xf>
    <xf numFmtId="49" fontId="10" fillId="7" borderId="37" xfId="0" applyNumberFormat="1" applyFont="1" applyFill="1" applyBorder="1" applyAlignment="1">
      <alignment vertical="center"/>
    </xf>
    <xf numFmtId="3" fontId="10" fillId="7" borderId="38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5" fontId="10" fillId="2" borderId="16" xfId="0" applyNumberFormat="1" applyFont="1" applyFill="1" applyBorder="1" applyAlignment="1">
      <alignment horizontal="right" vertical="center"/>
    </xf>
    <xf numFmtId="166" fontId="10" fillId="7" borderId="2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8" fillId="9" borderId="47" xfId="0" applyFont="1" applyFill="1" applyBorder="1" applyAlignment="1">
      <alignment horizontal="right"/>
    </xf>
    <xf numFmtId="0" fontId="0" fillId="2" borderId="49" xfId="0" applyFont="1" applyFill="1" applyBorder="1" applyAlignment="1"/>
    <xf numFmtId="0" fontId="1" fillId="2" borderId="50" xfId="0" applyFont="1" applyFill="1" applyBorder="1" applyAlignment="1">
      <alignment wrapText="1"/>
    </xf>
    <xf numFmtId="49" fontId="6" fillId="3" borderId="39" xfId="0" applyNumberFormat="1" applyFont="1" applyFill="1" applyBorder="1" applyAlignment="1">
      <alignment vertical="center" wrapText="1"/>
    </xf>
    <xf numFmtId="49" fontId="1" fillId="2" borderId="39" xfId="0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5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49" fontId="6" fillId="5" borderId="51" xfId="0" applyNumberFormat="1" applyFont="1" applyFill="1" applyBorder="1" applyAlignment="1">
      <alignment vertical="center"/>
    </xf>
    <xf numFmtId="0" fontId="6" fillId="5" borderId="52" xfId="0" applyFont="1" applyFill="1" applyBorder="1" applyAlignment="1">
      <alignment vertical="center"/>
    </xf>
    <xf numFmtId="165" fontId="6" fillId="5" borderId="53" xfId="0" applyNumberFormat="1" applyFont="1" applyFill="1" applyBorder="1" applyAlignment="1">
      <alignment vertical="center"/>
    </xf>
    <xf numFmtId="49" fontId="6" fillId="3" borderId="54" xfId="0" applyNumberFormat="1" applyFont="1" applyFill="1" applyBorder="1" applyAlignment="1">
      <alignment vertical="center"/>
    </xf>
    <xf numFmtId="165" fontId="6" fillId="3" borderId="55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165" fontId="6" fillId="5" borderId="55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0" fontId="6" fillId="5" borderId="57" xfId="0" applyFont="1" applyFill="1" applyBorder="1" applyAlignment="1">
      <alignment vertical="center"/>
    </xf>
    <xf numFmtId="165" fontId="6" fillId="5" borderId="58" xfId="0" applyNumberFormat="1" applyFont="1" applyFill="1" applyBorder="1" applyAlignment="1">
      <alignment vertical="center"/>
    </xf>
    <xf numFmtId="0" fontId="0" fillId="2" borderId="49" xfId="0" applyFont="1" applyFill="1" applyBorder="1" applyAlignment="1">
      <alignment horizontal="right"/>
    </xf>
    <xf numFmtId="0" fontId="1" fillId="2" borderId="50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0" xfId="0" applyNumberFormat="1" applyFont="1" applyFill="1" applyBorder="1" applyAlignment="1">
      <alignment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right" vertical="center"/>
    </xf>
    <xf numFmtId="3" fontId="2" fillId="3" borderId="60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7" fillId="9" borderId="39" xfId="0" applyNumberFormat="1" applyFont="1" applyFill="1" applyBorder="1" applyAlignment="1">
      <alignment horizontal="right"/>
    </xf>
    <xf numFmtId="0" fontId="7" fillId="9" borderId="46" xfId="0" applyFont="1" applyFill="1" applyBorder="1" applyAlignment="1">
      <alignment horizontal="right" vertical="center"/>
    </xf>
    <xf numFmtId="0" fontId="1" fillId="9" borderId="46" xfId="0" applyFont="1" applyFill="1" applyBorder="1" applyAlignment="1">
      <alignment horizontal="justify" vertical="top" wrapText="1"/>
    </xf>
    <xf numFmtId="1" fontId="8" fillId="9" borderId="47" xfId="0" applyNumberFormat="1" applyFont="1" applyFill="1" applyBorder="1" applyAlignment="1">
      <alignment horizontal="justify" vertical="top" wrapText="1"/>
    </xf>
    <xf numFmtId="17" fontId="8" fillId="9" borderId="48" xfId="1" applyNumberFormat="1" applyFont="1" applyFill="1" applyBorder="1" applyAlignment="1">
      <alignment horizontal="right" vertical="center"/>
    </xf>
    <xf numFmtId="168" fontId="1" fillId="9" borderId="39" xfId="3" applyNumberFormat="1" applyFont="1" applyFill="1" applyBorder="1" applyAlignment="1">
      <alignment horizontal="justify" vertical="top" wrapText="1"/>
    </xf>
    <xf numFmtId="168" fontId="1" fillId="9" borderId="39" xfId="3" applyNumberFormat="1" applyFont="1" applyFill="1" applyBorder="1" applyAlignment="1">
      <alignment vertical="center"/>
    </xf>
    <xf numFmtId="168" fontId="1" fillId="9" borderId="39" xfId="3" applyNumberFormat="1" applyFont="1" applyFill="1" applyBorder="1" applyAlignment="1">
      <alignment horizontal="left" vertical="center"/>
    </xf>
    <xf numFmtId="0" fontId="1" fillId="9" borderId="39" xfId="0" applyFont="1" applyFill="1" applyBorder="1" applyAlignment="1">
      <alignment horizontal="left" vertical="center"/>
    </xf>
    <xf numFmtId="0" fontId="1" fillId="9" borderId="39" xfId="0" applyFont="1" applyFill="1" applyBorder="1" applyAlignment="1">
      <alignment horizontal="left" vertical="top" wrapText="1"/>
    </xf>
    <xf numFmtId="3" fontId="7" fillId="9" borderId="39" xfId="0" applyNumberFormat="1" applyFont="1" applyFill="1" applyBorder="1" applyAlignment="1">
      <alignment horizontal="center"/>
    </xf>
    <xf numFmtId="3" fontId="7" fillId="9" borderId="39" xfId="0" applyNumberFormat="1" applyFont="1" applyFill="1" applyBorder="1" applyAlignment="1">
      <alignment horizontal="justify" vertical="top" wrapText="1"/>
    </xf>
    <xf numFmtId="1" fontId="8" fillId="9" borderId="39" xfId="0" applyNumberFormat="1" applyFont="1" applyFill="1" applyBorder="1" applyAlignment="1">
      <alignment horizontal="left"/>
    </xf>
    <xf numFmtId="3" fontId="8" fillId="9" borderId="39" xfId="0" applyNumberFormat="1" applyFont="1" applyFill="1" applyBorder="1" applyAlignment="1">
      <alignment horizontal="left"/>
    </xf>
    <xf numFmtId="2" fontId="7" fillId="9" borderId="39" xfId="2" applyNumberFormat="1" applyFont="1" applyFill="1" applyBorder="1" applyAlignment="1">
      <alignment horizontal="center"/>
    </xf>
    <xf numFmtId="2" fontId="8" fillId="9" borderId="39" xfId="2" applyNumberFormat="1" applyFont="1" applyFill="1" applyBorder="1" applyAlignment="1">
      <alignment horizontal="center"/>
    </xf>
    <xf numFmtId="3" fontId="7" fillId="9" borderId="39" xfId="0" applyNumberFormat="1" applyFont="1" applyFill="1" applyBorder="1" applyAlignment="1">
      <alignment horizontal="center" vertical="center"/>
    </xf>
    <xf numFmtId="3" fontId="7" fillId="9" borderId="39" xfId="2" applyNumberFormat="1" applyFont="1" applyFill="1" applyBorder="1" applyAlignment="1">
      <alignment horizontal="center" vertical="center" wrapText="1"/>
    </xf>
    <xf numFmtId="0" fontId="7" fillId="9" borderId="39" xfId="0" applyNumberFormat="1" applyFont="1" applyFill="1" applyBorder="1" applyAlignment="1">
      <alignment horizontal="center" vertical="center" wrapText="1"/>
    </xf>
    <xf numFmtId="1" fontId="7" fillId="9" borderId="39" xfId="2" applyNumberFormat="1" applyFont="1" applyFill="1" applyBorder="1" applyAlignment="1">
      <alignment horizontal="center" vertical="center"/>
    </xf>
    <xf numFmtId="169" fontId="7" fillId="9" borderId="39" xfId="2" applyNumberFormat="1" applyFont="1" applyFill="1" applyBorder="1" applyAlignment="1">
      <alignment horizontal="center" vertical="center"/>
    </xf>
    <xf numFmtId="1" fontId="7" fillId="9" borderId="39" xfId="0" applyNumberFormat="1" applyFont="1" applyFill="1" applyBorder="1" applyAlignment="1">
      <alignment horizontal="center" vertical="center"/>
    </xf>
    <xf numFmtId="1" fontId="8" fillId="9" borderId="39" xfId="2" applyNumberFormat="1" applyFont="1" applyFill="1" applyBorder="1" applyAlignment="1">
      <alignment horizontal="center" vertical="center"/>
    </xf>
    <xf numFmtId="2" fontId="7" fillId="9" borderId="39" xfId="2" applyNumberFormat="1" applyFont="1" applyFill="1" applyBorder="1" applyAlignment="1">
      <alignment horizontal="center" vertical="center"/>
    </xf>
    <xf numFmtId="2" fontId="8" fillId="9" borderId="39" xfId="2" applyNumberFormat="1" applyFont="1" applyFill="1" applyBorder="1" applyAlignment="1">
      <alignment horizontal="center" vertical="center"/>
    </xf>
    <xf numFmtId="3" fontId="7" fillId="9" borderId="39" xfId="0" applyNumberFormat="1" applyFont="1" applyFill="1" applyBorder="1" applyAlignment="1" applyProtection="1">
      <alignment horizontal="right"/>
      <protection hidden="1"/>
    </xf>
    <xf numFmtId="3" fontId="2" fillId="3" borderId="39" xfId="0" applyNumberFormat="1" applyFont="1" applyFill="1" applyBorder="1" applyAlignment="1">
      <alignment horizontal="right" vertical="center"/>
    </xf>
    <xf numFmtId="0" fontId="1" fillId="9" borderId="39" xfId="0" applyFont="1" applyFill="1" applyBorder="1" applyAlignment="1"/>
    <xf numFmtId="0" fontId="1" fillId="9" borderId="39" xfId="0" applyFont="1" applyFill="1" applyBorder="1" applyAlignment="1">
      <alignment horizontal="right"/>
    </xf>
    <xf numFmtId="3" fontId="1" fillId="9" borderId="39" xfId="0" applyNumberFormat="1" applyFont="1" applyFill="1" applyBorder="1" applyAlignment="1">
      <alignment horizontal="right"/>
    </xf>
    <xf numFmtId="49" fontId="1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/>
    </xf>
    <xf numFmtId="0" fontId="1" fillId="9" borderId="39" xfId="0" applyNumberFormat="1" applyFont="1" applyFill="1" applyBorder="1" applyAlignment="1">
      <alignment horizontal="left"/>
    </xf>
    <xf numFmtId="0" fontId="13" fillId="9" borderId="39" xfId="0" applyNumberFormat="1" applyFont="1" applyFill="1" applyBorder="1" applyAlignment="1">
      <alignment horizontal="center"/>
    </xf>
    <xf numFmtId="3" fontId="7" fillId="9" borderId="39" xfId="0" applyNumberFormat="1" applyFont="1" applyFill="1" applyBorder="1" applyProtection="1">
      <protection hidden="1"/>
    </xf>
    <xf numFmtId="3" fontId="7" fillId="9" borderId="39" xfId="0" applyNumberFormat="1" applyFont="1" applyFill="1" applyBorder="1" applyAlignment="1">
      <alignment horizontal="left"/>
    </xf>
    <xf numFmtId="3" fontId="8" fillId="9" borderId="39" xfId="0" applyNumberFormat="1" applyFont="1" applyFill="1" applyBorder="1" applyAlignment="1">
      <alignment horizontal="justify" vertical="top" wrapText="1"/>
    </xf>
    <xf numFmtId="169" fontId="8" fillId="9" borderId="39" xfId="2" applyNumberFormat="1" applyFont="1" applyFill="1" applyBorder="1" applyAlignment="1">
      <alignment horizontal="right"/>
    </xf>
    <xf numFmtId="3" fontId="8" fillId="9" borderId="39" xfId="0" applyNumberFormat="1" applyFont="1" applyFill="1" applyBorder="1" applyAlignment="1">
      <alignment horizontal="justify"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vertical="center"/>
    </xf>
    <xf numFmtId="0" fontId="10" fillId="8" borderId="27" xfId="0" applyFont="1" applyFill="1" applyBorder="1" applyAlignment="1">
      <alignment vertical="center"/>
    </xf>
    <xf numFmtId="49" fontId="12" fillId="8" borderId="43" xfId="0" applyNumberFormat="1" applyFont="1" applyFill="1" applyBorder="1" applyAlignment="1">
      <alignment horizontal="center"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wrapText="1"/>
    </xf>
    <xf numFmtId="0" fontId="2" fillId="4" borderId="59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59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59" xfId="0" applyFont="1" applyFill="1" applyBorder="1" applyAlignment="1"/>
    <xf numFmtId="49" fontId="1" fillId="2" borderId="59" xfId="0" applyNumberFormat="1" applyFont="1" applyFill="1" applyBorder="1" applyAlignment="1">
      <alignment horizontal="left"/>
    </xf>
    <xf numFmtId="49" fontId="1" fillId="2" borderId="61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74611</xdr:colOff>
      <xdr:row>0</xdr:row>
      <xdr:rowOff>187467</xdr:rowOff>
    </xdr:from>
    <xdr:to>
      <xdr:col>5</xdr:col>
      <xdr:colOff>1174749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5"/>
  <sheetViews>
    <sheetView showGridLines="0" tabSelected="1" zoomScaleNormal="100" workbookViewId="0">
      <selection activeCell="H11" sqref="H11"/>
    </sheetView>
  </sheetViews>
  <sheetFormatPr baseColWidth="10" defaultColWidth="10.85546875" defaultRowHeight="11.25" customHeight="1" x14ac:dyDescent="0.25"/>
  <cols>
    <col min="1" max="1" width="28.85546875" style="1" customWidth="1"/>
    <col min="2" max="2" width="10.5703125" style="1" customWidth="1"/>
    <col min="3" max="3" width="7.7109375" style="1" customWidth="1"/>
    <col min="4" max="4" width="20.7109375" style="1" customWidth="1"/>
    <col min="5" max="5" width="10.85546875" style="1" customWidth="1"/>
    <col min="6" max="6" width="19.42578125" style="7" customWidth="1"/>
    <col min="7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6"/>
    </row>
    <row r="2" spans="1:248" ht="15" customHeight="1" x14ac:dyDescent="0.25">
      <c r="A2" s="2"/>
      <c r="B2" s="2"/>
      <c r="C2" s="2"/>
      <c r="D2" s="2"/>
      <c r="E2" s="2"/>
      <c r="F2" s="6"/>
    </row>
    <row r="3" spans="1:248" ht="15" customHeight="1" x14ac:dyDescent="0.25">
      <c r="A3" s="2"/>
      <c r="B3" s="2"/>
      <c r="C3" s="2"/>
      <c r="D3" s="2"/>
      <c r="E3" s="2"/>
      <c r="F3" s="6"/>
    </row>
    <row r="4" spans="1:248" ht="15" customHeight="1" x14ac:dyDescent="0.25">
      <c r="A4" s="2"/>
      <c r="B4" s="2"/>
      <c r="C4" s="2"/>
      <c r="D4" s="2"/>
      <c r="E4" s="2"/>
      <c r="F4" s="6"/>
    </row>
    <row r="5" spans="1:248" ht="15" customHeight="1" x14ac:dyDescent="0.25">
      <c r="A5" s="2"/>
      <c r="B5" s="2"/>
      <c r="C5" s="2"/>
      <c r="D5" s="2"/>
      <c r="E5" s="2"/>
      <c r="F5" s="6"/>
    </row>
    <row r="6" spans="1:248" ht="15" customHeight="1" x14ac:dyDescent="0.25">
      <c r="A6" s="2"/>
      <c r="B6" s="2"/>
      <c r="C6" s="2"/>
      <c r="D6" s="2"/>
      <c r="E6" s="2"/>
      <c r="F6" s="6"/>
    </row>
    <row r="7" spans="1:248" ht="15" customHeight="1" x14ac:dyDescent="0.25">
      <c r="A7" s="2"/>
      <c r="B7" s="2"/>
      <c r="C7" s="2"/>
      <c r="D7" s="2"/>
      <c r="E7" s="2"/>
      <c r="F7" s="6"/>
    </row>
    <row r="8" spans="1:248" ht="15" customHeight="1" x14ac:dyDescent="0.25">
      <c r="A8" s="94"/>
      <c r="B8" s="3"/>
      <c r="C8" s="2"/>
      <c r="D8" s="3"/>
      <c r="E8" s="3"/>
      <c r="F8" s="112"/>
    </row>
    <row r="9" spans="1:248" ht="12.75" customHeight="1" x14ac:dyDescent="0.25">
      <c r="A9" s="96" t="s">
        <v>0</v>
      </c>
      <c r="B9" s="121" t="s">
        <v>54</v>
      </c>
      <c r="C9" s="11"/>
      <c r="D9" s="166" t="s">
        <v>66</v>
      </c>
      <c r="E9" s="167"/>
      <c r="F9" s="125">
        <v>37500</v>
      </c>
    </row>
    <row r="10" spans="1:248" ht="40.5" customHeight="1" x14ac:dyDescent="0.25">
      <c r="A10" s="97" t="s">
        <v>1</v>
      </c>
      <c r="B10" s="122" t="s">
        <v>104</v>
      </c>
      <c r="C10" s="11"/>
      <c r="D10" s="168" t="s">
        <v>2</v>
      </c>
      <c r="E10" s="169"/>
      <c r="F10" s="120" t="s">
        <v>114</v>
      </c>
    </row>
    <row r="11" spans="1:248" ht="18" customHeight="1" x14ac:dyDescent="0.25">
      <c r="A11" s="97" t="s">
        <v>3</v>
      </c>
      <c r="B11" s="93" t="s">
        <v>52</v>
      </c>
      <c r="C11" s="11"/>
      <c r="D11" s="168" t="s">
        <v>70</v>
      </c>
      <c r="E11" s="169"/>
      <c r="F11" s="126">
        <v>300</v>
      </c>
    </row>
    <row r="12" spans="1:248" ht="29.25" customHeight="1" x14ac:dyDescent="0.25">
      <c r="A12" s="97" t="s">
        <v>4</v>
      </c>
      <c r="B12" s="93" t="s">
        <v>53</v>
      </c>
      <c r="C12" s="11"/>
      <c r="D12" s="172" t="s">
        <v>5</v>
      </c>
      <c r="E12" s="173"/>
      <c r="F12" s="127">
        <f>F9*F11</f>
        <v>11250000</v>
      </c>
    </row>
    <row r="13" spans="1:248" ht="11.25" customHeight="1" x14ac:dyDescent="0.25">
      <c r="A13" s="97" t="s">
        <v>6</v>
      </c>
      <c r="B13" s="93" t="s">
        <v>120</v>
      </c>
      <c r="C13" s="11"/>
      <c r="D13" s="168" t="s">
        <v>7</v>
      </c>
      <c r="E13" s="169"/>
      <c r="F13" s="128" t="s">
        <v>99</v>
      </c>
    </row>
    <row r="14" spans="1:248" ht="30.75" customHeight="1" x14ac:dyDescent="0.25">
      <c r="A14" s="97" t="s">
        <v>8</v>
      </c>
      <c r="B14" s="123" t="s">
        <v>121</v>
      </c>
      <c r="C14" s="11"/>
      <c r="D14" s="168" t="s">
        <v>9</v>
      </c>
      <c r="E14" s="169"/>
      <c r="F14" s="120" t="s">
        <v>114</v>
      </c>
    </row>
    <row r="15" spans="1:248" ht="39" customHeight="1" x14ac:dyDescent="0.25">
      <c r="A15" s="97" t="s">
        <v>10</v>
      </c>
      <c r="B15" s="124">
        <v>44958</v>
      </c>
      <c r="C15" s="11"/>
      <c r="D15" s="170" t="s">
        <v>11</v>
      </c>
      <c r="E15" s="171"/>
      <c r="F15" s="129" t="s">
        <v>102</v>
      </c>
      <c r="IN15"/>
    </row>
    <row r="16" spans="1:248" ht="12" customHeight="1" x14ac:dyDescent="0.25">
      <c r="A16" s="95"/>
      <c r="B16" s="12"/>
      <c r="C16" s="13"/>
      <c r="D16" s="14"/>
      <c r="E16" s="14"/>
      <c r="F16" s="113"/>
    </row>
    <row r="17" spans="1:6" ht="12" customHeight="1" x14ac:dyDescent="0.25">
      <c r="A17" s="159" t="s">
        <v>12</v>
      </c>
      <c r="B17" s="160"/>
      <c r="C17" s="160"/>
      <c r="D17" s="160"/>
      <c r="E17" s="160"/>
      <c r="F17" s="160"/>
    </row>
    <row r="18" spans="1:6" ht="12" customHeight="1" x14ac:dyDescent="0.25">
      <c r="A18" s="15"/>
      <c r="B18" s="16"/>
      <c r="C18" s="16"/>
      <c r="D18" s="16"/>
      <c r="E18" s="17"/>
      <c r="F18" s="18"/>
    </row>
    <row r="19" spans="1:6" ht="12" customHeight="1" x14ac:dyDescent="0.25">
      <c r="A19" s="19" t="s">
        <v>13</v>
      </c>
      <c r="B19" s="20"/>
      <c r="C19" s="21"/>
      <c r="D19" s="21"/>
      <c r="E19" s="21"/>
      <c r="F19" s="22"/>
    </row>
    <row r="20" spans="1:6" ht="24" customHeight="1" x14ac:dyDescent="0.25">
      <c r="A20" s="23" t="s">
        <v>14</v>
      </c>
      <c r="B20" s="23" t="s">
        <v>15</v>
      </c>
      <c r="C20" s="23" t="s">
        <v>16</v>
      </c>
      <c r="D20" s="23" t="s">
        <v>17</v>
      </c>
      <c r="E20" s="23" t="s">
        <v>18</v>
      </c>
      <c r="F20" s="23" t="s">
        <v>19</v>
      </c>
    </row>
    <row r="21" spans="1:6" ht="12" customHeight="1" x14ac:dyDescent="0.25">
      <c r="A21" s="133" t="s">
        <v>77</v>
      </c>
      <c r="B21" s="130" t="s">
        <v>59</v>
      </c>
      <c r="C21" s="157">
        <v>7</v>
      </c>
      <c r="D21" s="120" t="s">
        <v>109</v>
      </c>
      <c r="E21" s="120">
        <v>20000</v>
      </c>
      <c r="F21" s="145">
        <f t="shared" ref="F21:F35" si="0">C21*E21</f>
        <v>140000</v>
      </c>
    </row>
    <row r="22" spans="1:6" ht="12" customHeight="1" x14ac:dyDescent="0.25">
      <c r="A22" s="133" t="s">
        <v>82</v>
      </c>
      <c r="B22" s="130" t="s">
        <v>59</v>
      </c>
      <c r="C22" s="157">
        <v>1.5</v>
      </c>
      <c r="D22" s="120" t="s">
        <v>110</v>
      </c>
      <c r="E22" s="120">
        <v>20000</v>
      </c>
      <c r="F22" s="145">
        <f t="shared" si="0"/>
        <v>30000</v>
      </c>
    </row>
    <row r="23" spans="1:6" ht="12" customHeight="1" x14ac:dyDescent="0.25">
      <c r="A23" s="133" t="s">
        <v>83</v>
      </c>
      <c r="B23" s="130" t="s">
        <v>59</v>
      </c>
      <c r="C23" s="157">
        <v>4</v>
      </c>
      <c r="D23" s="120" t="s">
        <v>110</v>
      </c>
      <c r="E23" s="120">
        <v>20000</v>
      </c>
      <c r="F23" s="145">
        <f t="shared" si="0"/>
        <v>80000</v>
      </c>
    </row>
    <row r="24" spans="1:6" ht="12" customHeight="1" x14ac:dyDescent="0.25">
      <c r="A24" s="133" t="s">
        <v>84</v>
      </c>
      <c r="B24" s="130" t="s">
        <v>59</v>
      </c>
      <c r="C24" s="157">
        <v>3</v>
      </c>
      <c r="D24" s="120" t="s">
        <v>108</v>
      </c>
      <c r="E24" s="120">
        <v>20000</v>
      </c>
      <c r="F24" s="145">
        <f t="shared" si="0"/>
        <v>60000</v>
      </c>
    </row>
    <row r="25" spans="1:6" ht="12" customHeight="1" x14ac:dyDescent="0.25">
      <c r="A25" s="133" t="s">
        <v>85</v>
      </c>
      <c r="B25" s="130" t="s">
        <v>59</v>
      </c>
      <c r="C25" s="157">
        <v>3</v>
      </c>
      <c r="D25" s="120" t="s">
        <v>111</v>
      </c>
      <c r="E25" s="120">
        <v>20000</v>
      </c>
      <c r="F25" s="145">
        <f t="shared" si="0"/>
        <v>60000</v>
      </c>
    </row>
    <row r="26" spans="1:6" ht="12" customHeight="1" x14ac:dyDescent="0.25">
      <c r="A26" s="158" t="s">
        <v>116</v>
      </c>
      <c r="B26" s="130" t="s">
        <v>59</v>
      </c>
      <c r="C26" s="157">
        <v>1</v>
      </c>
      <c r="D26" s="120" t="s">
        <v>111</v>
      </c>
      <c r="E26" s="120">
        <v>20000</v>
      </c>
      <c r="F26" s="145">
        <f t="shared" si="0"/>
        <v>20000</v>
      </c>
    </row>
    <row r="27" spans="1:6" ht="12" customHeight="1" x14ac:dyDescent="0.25">
      <c r="A27" s="158" t="s">
        <v>93</v>
      </c>
      <c r="B27" s="130" t="s">
        <v>59</v>
      </c>
      <c r="C27" s="157">
        <v>1</v>
      </c>
      <c r="D27" s="120" t="s">
        <v>111</v>
      </c>
      <c r="E27" s="120">
        <v>20000</v>
      </c>
      <c r="F27" s="145">
        <f t="shared" si="0"/>
        <v>20000</v>
      </c>
    </row>
    <row r="28" spans="1:6" ht="12" customHeight="1" x14ac:dyDescent="0.25">
      <c r="A28" s="158" t="s">
        <v>88</v>
      </c>
      <c r="B28" s="130" t="s">
        <v>59</v>
      </c>
      <c r="C28" s="157">
        <v>8</v>
      </c>
      <c r="D28" s="120" t="s">
        <v>111</v>
      </c>
      <c r="E28" s="120">
        <v>20000</v>
      </c>
      <c r="F28" s="145">
        <f t="shared" si="0"/>
        <v>160000</v>
      </c>
    </row>
    <row r="29" spans="1:6" ht="12" customHeight="1" x14ac:dyDescent="0.25">
      <c r="A29" s="156" t="s">
        <v>89</v>
      </c>
      <c r="B29" s="130" t="s">
        <v>59</v>
      </c>
      <c r="C29" s="157">
        <v>3</v>
      </c>
      <c r="D29" s="120" t="s">
        <v>111</v>
      </c>
      <c r="E29" s="120">
        <v>20000</v>
      </c>
      <c r="F29" s="145">
        <f t="shared" si="0"/>
        <v>60000</v>
      </c>
    </row>
    <row r="30" spans="1:6" ht="12" customHeight="1" x14ac:dyDescent="0.25">
      <c r="A30" s="158" t="s">
        <v>90</v>
      </c>
      <c r="B30" s="130" t="s">
        <v>59</v>
      </c>
      <c r="C30" s="157">
        <v>5.5</v>
      </c>
      <c r="D30" s="120" t="s">
        <v>112</v>
      </c>
      <c r="E30" s="120">
        <v>20000</v>
      </c>
      <c r="F30" s="145">
        <f t="shared" si="0"/>
        <v>110000</v>
      </c>
    </row>
    <row r="31" spans="1:6" ht="12" customHeight="1" x14ac:dyDescent="0.25">
      <c r="A31" s="158" t="s">
        <v>79</v>
      </c>
      <c r="B31" s="130" t="s">
        <v>59</v>
      </c>
      <c r="C31" s="157">
        <v>3</v>
      </c>
      <c r="D31" s="120" t="s">
        <v>113</v>
      </c>
      <c r="E31" s="120">
        <v>20000</v>
      </c>
      <c r="F31" s="145">
        <f t="shared" si="0"/>
        <v>60000</v>
      </c>
    </row>
    <row r="32" spans="1:6" ht="12" customHeight="1" x14ac:dyDescent="0.25">
      <c r="A32" s="158" t="s">
        <v>80</v>
      </c>
      <c r="B32" s="130" t="s">
        <v>59</v>
      </c>
      <c r="C32" s="157">
        <v>3</v>
      </c>
      <c r="D32" s="120" t="s">
        <v>113</v>
      </c>
      <c r="E32" s="120">
        <v>20000</v>
      </c>
      <c r="F32" s="145">
        <f t="shared" si="0"/>
        <v>60000</v>
      </c>
    </row>
    <row r="33" spans="1:7" ht="12" customHeight="1" x14ac:dyDescent="0.25">
      <c r="A33" s="158" t="s">
        <v>91</v>
      </c>
      <c r="B33" s="130" t="s">
        <v>59</v>
      </c>
      <c r="C33" s="157">
        <v>1</v>
      </c>
      <c r="D33" s="120" t="s">
        <v>113</v>
      </c>
      <c r="E33" s="120">
        <v>20000</v>
      </c>
      <c r="F33" s="145">
        <f t="shared" si="0"/>
        <v>20000</v>
      </c>
    </row>
    <row r="34" spans="1:7" ht="12" customHeight="1" x14ac:dyDescent="0.25">
      <c r="A34" s="158" t="s">
        <v>81</v>
      </c>
      <c r="B34" s="130" t="s">
        <v>59</v>
      </c>
      <c r="C34" s="157">
        <v>140</v>
      </c>
      <c r="D34" s="120" t="s">
        <v>114</v>
      </c>
      <c r="E34" s="120">
        <v>20000</v>
      </c>
      <c r="F34" s="145">
        <f t="shared" si="0"/>
        <v>2800000</v>
      </c>
    </row>
    <row r="35" spans="1:7" ht="12" customHeight="1" x14ac:dyDescent="0.25">
      <c r="A35" s="158" t="s">
        <v>92</v>
      </c>
      <c r="B35" s="130" t="s">
        <v>59</v>
      </c>
      <c r="C35" s="157">
        <v>4</v>
      </c>
      <c r="D35" s="120" t="s">
        <v>114</v>
      </c>
      <c r="E35" s="120">
        <v>20000</v>
      </c>
      <c r="F35" s="145">
        <f t="shared" si="0"/>
        <v>80000</v>
      </c>
    </row>
    <row r="36" spans="1:7" ht="12.75" customHeight="1" x14ac:dyDescent="0.25">
      <c r="A36" s="115" t="s">
        <v>20</v>
      </c>
      <c r="B36" s="116"/>
      <c r="C36" s="117"/>
      <c r="D36" s="117"/>
      <c r="E36" s="117"/>
      <c r="F36" s="118">
        <f>SUM(F21:F35)</f>
        <v>3760000</v>
      </c>
    </row>
    <row r="37" spans="1:7" ht="12" customHeight="1" x14ac:dyDescent="0.25">
      <c r="A37" s="15"/>
      <c r="B37" s="17"/>
      <c r="C37" s="17"/>
      <c r="D37" s="17"/>
      <c r="E37" s="24"/>
      <c r="F37" s="25"/>
    </row>
    <row r="38" spans="1:7" ht="12" customHeight="1" x14ac:dyDescent="0.25">
      <c r="A38" s="26" t="s">
        <v>21</v>
      </c>
      <c r="B38" s="27"/>
      <c r="C38" s="28"/>
      <c r="D38" s="28"/>
      <c r="E38" s="29"/>
      <c r="F38" s="30"/>
    </row>
    <row r="39" spans="1:7" ht="24" customHeight="1" x14ac:dyDescent="0.25">
      <c r="A39" s="31" t="s">
        <v>14</v>
      </c>
      <c r="B39" s="32" t="s">
        <v>15</v>
      </c>
      <c r="C39" s="32" t="s">
        <v>16</v>
      </c>
      <c r="D39" s="23" t="s">
        <v>17</v>
      </c>
      <c r="E39" s="32" t="s">
        <v>18</v>
      </c>
      <c r="F39" s="31" t="s">
        <v>19</v>
      </c>
    </row>
    <row r="40" spans="1:7" ht="12" customHeight="1" x14ac:dyDescent="0.25">
      <c r="A40" s="33"/>
      <c r="B40" s="34"/>
      <c r="C40" s="34"/>
      <c r="D40" s="34"/>
      <c r="E40" s="35"/>
      <c r="F40" s="36"/>
    </row>
    <row r="41" spans="1:7" ht="12" customHeight="1" x14ac:dyDescent="0.25">
      <c r="A41" s="4" t="s">
        <v>22</v>
      </c>
      <c r="B41" s="5"/>
      <c r="C41" s="5"/>
      <c r="D41" s="5"/>
      <c r="E41" s="37"/>
      <c r="F41" s="9"/>
    </row>
    <row r="42" spans="1:7" ht="12" customHeight="1" x14ac:dyDescent="0.25">
      <c r="A42" s="38"/>
      <c r="B42" s="39"/>
      <c r="C42" s="39"/>
      <c r="D42" s="39"/>
      <c r="E42" s="40"/>
      <c r="F42" s="41"/>
    </row>
    <row r="43" spans="1:7" ht="12" customHeight="1" x14ac:dyDescent="0.25">
      <c r="A43" s="26" t="s">
        <v>23</v>
      </c>
      <c r="B43" s="27"/>
      <c r="C43" s="28"/>
      <c r="D43" s="28"/>
      <c r="E43" s="29"/>
      <c r="F43" s="30"/>
    </row>
    <row r="44" spans="1:7" ht="24" customHeight="1" x14ac:dyDescent="0.25">
      <c r="A44" s="53" t="s">
        <v>14</v>
      </c>
      <c r="B44" s="53" t="s">
        <v>15</v>
      </c>
      <c r="C44" s="42" t="s">
        <v>16</v>
      </c>
      <c r="D44" s="23" t="s">
        <v>17</v>
      </c>
      <c r="E44" s="43" t="s">
        <v>18</v>
      </c>
      <c r="F44" s="42" t="s">
        <v>19</v>
      </c>
    </row>
    <row r="45" spans="1:7" ht="12.75" customHeight="1" x14ac:dyDescent="0.25">
      <c r="A45" s="152" t="s">
        <v>94</v>
      </c>
      <c r="B45" s="153" t="s">
        <v>63</v>
      </c>
      <c r="C45" s="134">
        <v>0.1</v>
      </c>
      <c r="D45" s="130" t="s">
        <v>108</v>
      </c>
      <c r="E45" s="136">
        <v>220000</v>
      </c>
      <c r="F45" s="154">
        <f>C45*E45</f>
        <v>22000</v>
      </c>
      <c r="G45" s="114"/>
    </row>
    <row r="46" spans="1:7" ht="12.75" customHeight="1" x14ac:dyDescent="0.25">
      <c r="A46" s="155" t="s">
        <v>95</v>
      </c>
      <c r="B46" s="130" t="s">
        <v>63</v>
      </c>
      <c r="C46" s="134">
        <v>0.05</v>
      </c>
      <c r="D46" s="130" t="s">
        <v>108</v>
      </c>
      <c r="E46" s="136">
        <v>350000</v>
      </c>
      <c r="F46" s="154">
        <f t="shared" ref="F46:F49" si="1">C46*E46</f>
        <v>17500</v>
      </c>
      <c r="G46" s="114"/>
    </row>
    <row r="47" spans="1:7" ht="12.75" customHeight="1" x14ac:dyDescent="0.25">
      <c r="A47" s="133" t="s">
        <v>78</v>
      </c>
      <c r="B47" s="130" t="s">
        <v>63</v>
      </c>
      <c r="C47" s="135">
        <v>0.1</v>
      </c>
      <c r="D47" s="130" t="s">
        <v>108</v>
      </c>
      <c r="E47" s="136">
        <v>180000</v>
      </c>
      <c r="F47" s="154">
        <f t="shared" si="1"/>
        <v>18000</v>
      </c>
      <c r="G47" s="114"/>
    </row>
    <row r="48" spans="1:7" ht="12.75" customHeight="1" x14ac:dyDescent="0.25">
      <c r="A48" s="133" t="s">
        <v>86</v>
      </c>
      <c r="B48" s="130" t="s">
        <v>63</v>
      </c>
      <c r="C48" s="135">
        <v>0.05</v>
      </c>
      <c r="D48" s="130" t="s">
        <v>108</v>
      </c>
      <c r="E48" s="136">
        <v>350000</v>
      </c>
      <c r="F48" s="154">
        <f t="shared" si="1"/>
        <v>17500</v>
      </c>
      <c r="G48" s="114"/>
    </row>
    <row r="49" spans="1:7" ht="12.75" customHeight="1" x14ac:dyDescent="0.25">
      <c r="A49" s="156" t="s">
        <v>87</v>
      </c>
      <c r="B49" s="130" t="s">
        <v>63</v>
      </c>
      <c r="C49" s="135">
        <v>0.05</v>
      </c>
      <c r="D49" s="130" t="s">
        <v>108</v>
      </c>
      <c r="E49" s="136">
        <v>120000</v>
      </c>
      <c r="F49" s="154">
        <f t="shared" si="1"/>
        <v>6000</v>
      </c>
      <c r="G49" s="114"/>
    </row>
    <row r="50" spans="1:7" ht="12.75" customHeight="1" x14ac:dyDescent="0.25">
      <c r="A50" s="4" t="s">
        <v>24</v>
      </c>
      <c r="B50" s="5"/>
      <c r="C50" s="98"/>
      <c r="D50" s="98"/>
      <c r="E50" s="98"/>
      <c r="F50" s="99">
        <f>SUM(F45:F49)</f>
        <v>81000</v>
      </c>
    </row>
    <row r="51" spans="1:7" ht="12" customHeight="1" x14ac:dyDescent="0.25">
      <c r="A51" s="38"/>
      <c r="B51" s="39"/>
      <c r="C51" s="39"/>
      <c r="D51" s="39"/>
      <c r="E51" s="40"/>
      <c r="F51" s="41"/>
    </row>
    <row r="52" spans="1:7" ht="12" customHeight="1" x14ac:dyDescent="0.25">
      <c r="A52" s="26" t="s">
        <v>25</v>
      </c>
      <c r="B52" s="27"/>
      <c r="C52" s="28"/>
      <c r="D52" s="28"/>
      <c r="E52" s="29"/>
      <c r="F52" s="30"/>
    </row>
    <row r="53" spans="1:7" ht="24" customHeight="1" x14ac:dyDescent="0.25">
      <c r="A53" s="44" t="s">
        <v>26</v>
      </c>
      <c r="B53" s="44" t="s">
        <v>27</v>
      </c>
      <c r="C53" s="44" t="s">
        <v>28</v>
      </c>
      <c r="D53" s="23" t="s">
        <v>17</v>
      </c>
      <c r="E53" s="44" t="s">
        <v>18</v>
      </c>
      <c r="F53" s="45" t="s">
        <v>19</v>
      </c>
    </row>
    <row r="54" spans="1:7" ht="12" customHeight="1" x14ac:dyDescent="0.25">
      <c r="A54" s="36" t="s">
        <v>115</v>
      </c>
      <c r="B54" s="136" t="s">
        <v>64</v>
      </c>
      <c r="C54" s="137">
        <v>72000</v>
      </c>
      <c r="D54" s="138" t="s">
        <v>105</v>
      </c>
      <c r="E54" s="136">
        <v>7</v>
      </c>
      <c r="F54" s="145">
        <f>C54*E54</f>
        <v>504000</v>
      </c>
    </row>
    <row r="55" spans="1:7" ht="12" customHeight="1" x14ac:dyDescent="0.25">
      <c r="A55" s="36" t="s">
        <v>100</v>
      </c>
      <c r="B55" s="136" t="s">
        <v>64</v>
      </c>
      <c r="C55" s="139">
        <v>177</v>
      </c>
      <c r="D55" s="138" t="s">
        <v>105</v>
      </c>
      <c r="E55" s="136">
        <v>1428</v>
      </c>
      <c r="F55" s="145">
        <f t="shared" ref="F55:F63" si="2">C55*E55</f>
        <v>252756</v>
      </c>
    </row>
    <row r="56" spans="1:7" ht="12" customHeight="1" x14ac:dyDescent="0.25">
      <c r="A56" s="36" t="s">
        <v>98</v>
      </c>
      <c r="B56" s="136" t="s">
        <v>64</v>
      </c>
      <c r="C56" s="139">
        <v>5</v>
      </c>
      <c r="D56" s="138" t="s">
        <v>105</v>
      </c>
      <c r="E56" s="136">
        <v>23958</v>
      </c>
      <c r="F56" s="145">
        <f t="shared" si="2"/>
        <v>119790</v>
      </c>
    </row>
    <row r="57" spans="1:7" ht="12" customHeight="1" x14ac:dyDescent="0.25">
      <c r="A57" s="131" t="s">
        <v>103</v>
      </c>
      <c r="B57" s="136" t="s">
        <v>64</v>
      </c>
      <c r="C57" s="139">
        <v>5</v>
      </c>
      <c r="D57" s="138" t="s">
        <v>105</v>
      </c>
      <c r="E57" s="136">
        <v>145000</v>
      </c>
      <c r="F57" s="145">
        <f t="shared" si="2"/>
        <v>725000</v>
      </c>
    </row>
    <row r="58" spans="1:7" ht="12" customHeight="1" x14ac:dyDescent="0.25">
      <c r="A58" s="36" t="s">
        <v>96</v>
      </c>
      <c r="B58" s="136" t="s">
        <v>73</v>
      </c>
      <c r="C58" s="140">
        <v>1.5</v>
      </c>
      <c r="D58" s="138" t="s">
        <v>105</v>
      </c>
      <c r="E58" s="136">
        <v>22000</v>
      </c>
      <c r="F58" s="145">
        <f t="shared" si="2"/>
        <v>33000</v>
      </c>
    </row>
    <row r="59" spans="1:7" ht="12" customHeight="1" x14ac:dyDescent="0.25">
      <c r="A59" s="36" t="s">
        <v>101</v>
      </c>
      <c r="B59" s="136" t="s">
        <v>64</v>
      </c>
      <c r="C59" s="139">
        <v>3330</v>
      </c>
      <c r="D59" s="138" t="s">
        <v>105</v>
      </c>
      <c r="E59" s="136">
        <v>500</v>
      </c>
      <c r="F59" s="145">
        <f t="shared" si="2"/>
        <v>1665000</v>
      </c>
    </row>
    <row r="60" spans="1:7" s="1" customFormat="1" ht="12" customHeight="1" x14ac:dyDescent="0.25">
      <c r="A60" s="132" t="s">
        <v>55</v>
      </c>
      <c r="B60" s="141" t="s">
        <v>61</v>
      </c>
      <c r="C60" s="142">
        <v>2000</v>
      </c>
      <c r="D60" s="138" t="s">
        <v>107</v>
      </c>
      <c r="E60" s="136">
        <v>180</v>
      </c>
      <c r="F60" s="145">
        <f t="shared" si="2"/>
        <v>360000</v>
      </c>
    </row>
    <row r="61" spans="1:7" s="1" customFormat="1" ht="12" customHeight="1" x14ac:dyDescent="0.25">
      <c r="A61" s="132" t="s">
        <v>117</v>
      </c>
      <c r="B61" s="141" t="s">
        <v>72</v>
      </c>
      <c r="C61" s="142">
        <v>266</v>
      </c>
      <c r="D61" s="138" t="s">
        <v>107</v>
      </c>
      <c r="E61" s="136">
        <v>1244</v>
      </c>
      <c r="F61" s="145">
        <f t="shared" si="2"/>
        <v>330904</v>
      </c>
    </row>
    <row r="62" spans="1:7" s="1" customFormat="1" ht="12" customHeight="1" x14ac:dyDescent="0.25">
      <c r="A62" s="132" t="s">
        <v>118</v>
      </c>
      <c r="B62" s="141" t="s">
        <v>72</v>
      </c>
      <c r="C62" s="142">
        <v>283</v>
      </c>
      <c r="D62" s="138" t="s">
        <v>107</v>
      </c>
      <c r="E62" s="136">
        <v>1137</v>
      </c>
      <c r="F62" s="145">
        <f t="shared" si="2"/>
        <v>321771</v>
      </c>
    </row>
    <row r="63" spans="1:7" s="1" customFormat="1" ht="12" customHeight="1" x14ac:dyDescent="0.25">
      <c r="A63" s="132" t="s">
        <v>119</v>
      </c>
      <c r="B63" s="141" t="s">
        <v>72</v>
      </c>
      <c r="C63" s="142">
        <v>333</v>
      </c>
      <c r="D63" s="138" t="s">
        <v>107</v>
      </c>
      <c r="E63" s="136">
        <v>1390</v>
      </c>
      <c r="F63" s="145">
        <f t="shared" si="2"/>
        <v>462870</v>
      </c>
    </row>
    <row r="64" spans="1:7" s="1" customFormat="1" ht="12" customHeight="1" x14ac:dyDescent="0.25">
      <c r="A64" s="133" t="s">
        <v>56</v>
      </c>
      <c r="B64" s="136" t="s">
        <v>60</v>
      </c>
      <c r="C64" s="143">
        <v>2.5</v>
      </c>
      <c r="D64" s="138" t="s">
        <v>105</v>
      </c>
      <c r="E64" s="136">
        <v>10895</v>
      </c>
      <c r="F64" s="120">
        <f>C64*E64</f>
        <v>27237.5</v>
      </c>
    </row>
    <row r="65" spans="1:7" s="1" customFormat="1" ht="12" customHeight="1" x14ac:dyDescent="0.25">
      <c r="A65" s="133" t="s">
        <v>74</v>
      </c>
      <c r="B65" s="136" t="s">
        <v>72</v>
      </c>
      <c r="C65" s="144">
        <v>2.5</v>
      </c>
      <c r="D65" s="138" t="s">
        <v>105</v>
      </c>
      <c r="E65" s="136">
        <v>50000</v>
      </c>
      <c r="F65" s="120">
        <f t="shared" ref="F65:F68" si="3">C65*E65</f>
        <v>125000</v>
      </c>
    </row>
    <row r="66" spans="1:7" s="1" customFormat="1" ht="12" customHeight="1" x14ac:dyDescent="0.25">
      <c r="A66" s="133" t="s">
        <v>75</v>
      </c>
      <c r="B66" s="136" t="s">
        <v>72</v>
      </c>
      <c r="C66" s="144">
        <v>6.9</v>
      </c>
      <c r="D66" s="138" t="s">
        <v>105</v>
      </c>
      <c r="E66" s="136">
        <v>8000</v>
      </c>
      <c r="F66" s="120">
        <f t="shared" si="3"/>
        <v>55200</v>
      </c>
    </row>
    <row r="67" spans="1:7" s="1" customFormat="1" ht="12" customHeight="1" x14ac:dyDescent="0.25">
      <c r="A67" s="133" t="s">
        <v>76</v>
      </c>
      <c r="B67" s="136" t="s">
        <v>60</v>
      </c>
      <c r="C67" s="144">
        <v>0.6</v>
      </c>
      <c r="D67" s="138" t="s">
        <v>105</v>
      </c>
      <c r="E67" s="136">
        <v>50000</v>
      </c>
      <c r="F67" s="120">
        <f t="shared" si="3"/>
        <v>30000</v>
      </c>
    </row>
    <row r="68" spans="1:7" s="1" customFormat="1" ht="12" customHeight="1" x14ac:dyDescent="0.25">
      <c r="A68" s="133" t="s">
        <v>97</v>
      </c>
      <c r="B68" s="136" t="s">
        <v>60</v>
      </c>
      <c r="C68" s="144">
        <v>0.4</v>
      </c>
      <c r="D68" s="138" t="s">
        <v>105</v>
      </c>
      <c r="E68" s="136">
        <v>48552</v>
      </c>
      <c r="F68" s="120">
        <f t="shared" si="3"/>
        <v>19420.8</v>
      </c>
    </row>
    <row r="69" spans="1:7" s="1" customFormat="1" ht="12.75" customHeight="1" x14ac:dyDescent="0.25">
      <c r="A69" s="46" t="s">
        <v>29</v>
      </c>
      <c r="B69" s="47"/>
      <c r="C69" s="47"/>
      <c r="D69" s="47"/>
      <c r="E69" s="47"/>
      <c r="F69" s="146">
        <f>SUM(F54:F68)</f>
        <v>5031949.3</v>
      </c>
    </row>
    <row r="70" spans="1:7" s="1" customFormat="1" ht="12" customHeight="1" x14ac:dyDescent="0.25">
      <c r="A70" s="48"/>
      <c r="B70" s="49"/>
      <c r="C70" s="49"/>
      <c r="D70" s="50"/>
      <c r="E70" s="51"/>
      <c r="F70" s="52"/>
    </row>
    <row r="71" spans="1:7" s="1" customFormat="1" ht="12" customHeight="1" x14ac:dyDescent="0.25">
      <c r="A71" s="26" t="s">
        <v>30</v>
      </c>
      <c r="B71" s="27"/>
      <c r="C71" s="28"/>
      <c r="D71" s="28"/>
      <c r="E71" s="29"/>
      <c r="F71" s="30"/>
    </row>
    <row r="72" spans="1:7" s="1" customFormat="1" ht="24" customHeight="1" x14ac:dyDescent="0.25">
      <c r="A72" s="53" t="s">
        <v>31</v>
      </c>
      <c r="B72" s="44" t="s">
        <v>27</v>
      </c>
      <c r="C72" s="44" t="s">
        <v>28</v>
      </c>
      <c r="D72" s="53"/>
      <c r="E72" s="44" t="s">
        <v>18</v>
      </c>
      <c r="F72" s="53" t="s">
        <v>19</v>
      </c>
    </row>
    <row r="73" spans="1:7" s="1" customFormat="1" ht="14.25" customHeight="1" x14ac:dyDescent="0.25">
      <c r="A73" s="147" t="s">
        <v>71</v>
      </c>
      <c r="B73" s="148" t="s">
        <v>64</v>
      </c>
      <c r="C73" s="148">
        <v>1</v>
      </c>
      <c r="D73" s="150" t="s">
        <v>106</v>
      </c>
      <c r="E73" s="151">
        <v>33000</v>
      </c>
      <c r="F73" s="149">
        <f>E73*C73</f>
        <v>33000</v>
      </c>
    </row>
    <row r="74" spans="1:7" s="1" customFormat="1" ht="13.5" customHeight="1" x14ac:dyDescent="0.25">
      <c r="A74" s="54" t="s">
        <v>32</v>
      </c>
      <c r="B74" s="55"/>
      <c r="C74" s="55"/>
      <c r="D74" s="56"/>
      <c r="E74" s="57"/>
      <c r="F74" s="119">
        <f>F73</f>
        <v>33000</v>
      </c>
      <c r="G74" s="8"/>
    </row>
    <row r="75" spans="1:7" s="1" customFormat="1" ht="12" customHeight="1" x14ac:dyDescent="0.25">
      <c r="A75" s="58"/>
      <c r="B75" s="58"/>
      <c r="C75" s="58"/>
      <c r="D75" s="58"/>
      <c r="E75" s="59"/>
      <c r="F75" s="60"/>
    </row>
    <row r="76" spans="1:7" s="1" customFormat="1" ht="12" customHeight="1" x14ac:dyDescent="0.25">
      <c r="A76" s="102" t="s">
        <v>33</v>
      </c>
      <c r="B76" s="103"/>
      <c r="C76" s="103"/>
      <c r="D76" s="103"/>
      <c r="E76" s="103"/>
      <c r="F76" s="104">
        <f>F36+F41+F50+F69+F74</f>
        <v>8905949.3000000007</v>
      </c>
    </row>
    <row r="77" spans="1:7" s="1" customFormat="1" ht="12" customHeight="1" x14ac:dyDescent="0.25">
      <c r="A77" s="105" t="s">
        <v>34</v>
      </c>
      <c r="B77" s="101"/>
      <c r="C77" s="101"/>
      <c r="D77" s="101"/>
      <c r="E77" s="101"/>
      <c r="F77" s="106">
        <f>F76*0.05</f>
        <v>445297.46500000008</v>
      </c>
    </row>
    <row r="78" spans="1:7" s="1" customFormat="1" ht="12" customHeight="1" x14ac:dyDescent="0.25">
      <c r="A78" s="107" t="s">
        <v>35</v>
      </c>
      <c r="B78" s="100"/>
      <c r="C78" s="100"/>
      <c r="D78" s="100"/>
      <c r="E78" s="100"/>
      <c r="F78" s="108">
        <f>F77+F76</f>
        <v>9351246.7650000006</v>
      </c>
    </row>
    <row r="79" spans="1:7" s="1" customFormat="1" ht="12" customHeight="1" x14ac:dyDescent="0.25">
      <c r="A79" s="105" t="s">
        <v>36</v>
      </c>
      <c r="B79" s="101"/>
      <c r="C79" s="101"/>
      <c r="D79" s="101"/>
      <c r="E79" s="101"/>
      <c r="F79" s="106">
        <f>F12</f>
        <v>11250000</v>
      </c>
    </row>
    <row r="80" spans="1:7" s="1" customFormat="1" ht="12" customHeight="1" x14ac:dyDescent="0.25">
      <c r="A80" s="109" t="s">
        <v>37</v>
      </c>
      <c r="B80" s="110"/>
      <c r="C80" s="110"/>
      <c r="D80" s="110"/>
      <c r="E80" s="110"/>
      <c r="F80" s="111">
        <f>F79-F78</f>
        <v>1898753.2349999994</v>
      </c>
    </row>
    <row r="81" spans="1:6" s="1" customFormat="1" ht="12" customHeight="1" x14ac:dyDescent="0.25">
      <c r="A81" s="61" t="s">
        <v>57</v>
      </c>
      <c r="B81" s="62"/>
      <c r="C81" s="62"/>
      <c r="D81" s="62"/>
      <c r="E81" s="62"/>
      <c r="F81" s="63"/>
    </row>
    <row r="82" spans="1:6" s="1" customFormat="1" ht="12.75" customHeight="1" thickBot="1" x14ac:dyDescent="0.3">
      <c r="A82" s="64"/>
      <c r="B82" s="62"/>
      <c r="C82" s="62"/>
      <c r="D82" s="62"/>
      <c r="E82" s="62"/>
      <c r="F82" s="63"/>
    </row>
    <row r="83" spans="1:6" s="1" customFormat="1" ht="12" customHeight="1" x14ac:dyDescent="0.25">
      <c r="A83" s="65" t="s">
        <v>58</v>
      </c>
      <c r="B83" s="66"/>
      <c r="C83" s="66"/>
      <c r="D83" s="66"/>
      <c r="E83" s="67"/>
      <c r="F83" s="63"/>
    </row>
    <row r="84" spans="1:6" s="1" customFormat="1" ht="12" customHeight="1" x14ac:dyDescent="0.25">
      <c r="A84" s="68" t="s">
        <v>38</v>
      </c>
      <c r="B84" s="69"/>
      <c r="C84" s="69"/>
      <c r="D84" s="69"/>
      <c r="E84" s="70"/>
      <c r="F84" s="63"/>
    </row>
    <row r="85" spans="1:6" s="1" customFormat="1" ht="12" customHeight="1" x14ac:dyDescent="0.25">
      <c r="A85" s="68" t="s">
        <v>39</v>
      </c>
      <c r="B85" s="69"/>
      <c r="C85" s="69"/>
      <c r="D85" s="69"/>
      <c r="E85" s="70"/>
      <c r="F85" s="63"/>
    </row>
    <row r="86" spans="1:6" s="1" customFormat="1" ht="12" customHeight="1" x14ac:dyDescent="0.25">
      <c r="A86" s="68" t="s">
        <v>40</v>
      </c>
      <c r="B86" s="69"/>
      <c r="C86" s="69"/>
      <c r="D86" s="69"/>
      <c r="E86" s="70"/>
      <c r="F86" s="63"/>
    </row>
    <row r="87" spans="1:6" s="1" customFormat="1" ht="12" customHeight="1" x14ac:dyDescent="0.25">
      <c r="A87" s="68" t="s">
        <v>41</v>
      </c>
      <c r="B87" s="69"/>
      <c r="C87" s="69"/>
      <c r="D87" s="69"/>
      <c r="E87" s="70"/>
      <c r="F87" s="63"/>
    </row>
    <row r="88" spans="1:6" s="1" customFormat="1" ht="12" customHeight="1" x14ac:dyDescent="0.25">
      <c r="A88" s="68" t="s">
        <v>42</v>
      </c>
      <c r="B88" s="69"/>
      <c r="C88" s="69"/>
      <c r="D88" s="69"/>
      <c r="E88" s="70"/>
      <c r="F88" s="63"/>
    </row>
    <row r="89" spans="1:6" s="1" customFormat="1" ht="12.75" customHeight="1" thickBot="1" x14ac:dyDescent="0.3">
      <c r="A89" s="71" t="s">
        <v>43</v>
      </c>
      <c r="B89" s="72"/>
      <c r="C89" s="72"/>
      <c r="D89" s="72"/>
      <c r="E89" s="73"/>
      <c r="F89" s="63"/>
    </row>
    <row r="90" spans="1:6" s="1" customFormat="1" ht="12.75" customHeight="1" x14ac:dyDescent="0.25">
      <c r="A90" s="64"/>
      <c r="B90" s="69"/>
      <c r="C90" s="69"/>
      <c r="D90" s="69"/>
      <c r="E90" s="69"/>
      <c r="F90" s="63"/>
    </row>
    <row r="91" spans="1:6" s="1" customFormat="1" ht="15" customHeight="1" thickBot="1" x14ac:dyDescent="0.3">
      <c r="A91" s="161" t="s">
        <v>44</v>
      </c>
      <c r="B91" s="162"/>
      <c r="C91" s="74"/>
      <c r="D91" s="75"/>
      <c r="E91" s="75"/>
      <c r="F91" s="63"/>
    </row>
    <row r="92" spans="1:6" s="1" customFormat="1" ht="12" customHeight="1" x14ac:dyDescent="0.25">
      <c r="A92" s="76" t="s">
        <v>31</v>
      </c>
      <c r="B92" s="77" t="s">
        <v>62</v>
      </c>
      <c r="C92" s="78" t="s">
        <v>45</v>
      </c>
      <c r="D92" s="75"/>
      <c r="E92" s="75"/>
      <c r="F92" s="63"/>
    </row>
    <row r="93" spans="1:6" s="1" customFormat="1" ht="12" customHeight="1" x14ac:dyDescent="0.25">
      <c r="A93" s="79" t="s">
        <v>46</v>
      </c>
      <c r="B93" s="80">
        <f>F36</f>
        <v>3760000</v>
      </c>
      <c r="C93" s="81">
        <f>(B93/B99)</f>
        <v>0.40208542181487389</v>
      </c>
      <c r="D93" s="75"/>
      <c r="E93" s="75"/>
      <c r="F93" s="63"/>
    </row>
    <row r="94" spans="1:6" s="1" customFormat="1" ht="12" customHeight="1" x14ac:dyDescent="0.25">
      <c r="A94" s="79" t="s">
        <v>47</v>
      </c>
      <c r="B94" s="80">
        <f>F41</f>
        <v>0</v>
      </c>
      <c r="C94" s="81">
        <v>0</v>
      </c>
      <c r="D94" s="75"/>
      <c r="E94" s="75"/>
      <c r="F94" s="63"/>
    </row>
    <row r="95" spans="1:6" s="1" customFormat="1" ht="12" customHeight="1" x14ac:dyDescent="0.25">
      <c r="A95" s="79" t="s">
        <v>48</v>
      </c>
      <c r="B95" s="80">
        <f>F50</f>
        <v>81000</v>
      </c>
      <c r="C95" s="81">
        <f>(B95/B99)</f>
        <v>8.661946586969357E-3</v>
      </c>
      <c r="D95" s="75"/>
      <c r="E95" s="75"/>
      <c r="F95" s="63"/>
    </row>
    <row r="96" spans="1:6" s="1" customFormat="1" ht="12" customHeight="1" x14ac:dyDescent="0.25">
      <c r="A96" s="79" t="s">
        <v>26</v>
      </c>
      <c r="B96" s="80">
        <f>F69</f>
        <v>5031949.3</v>
      </c>
      <c r="C96" s="81">
        <f>(B96/B99)</f>
        <v>0.53810464277701042</v>
      </c>
      <c r="D96" s="75"/>
      <c r="E96" s="75"/>
      <c r="F96" s="63"/>
    </row>
    <row r="97" spans="1:6" s="1" customFormat="1" ht="12" customHeight="1" x14ac:dyDescent="0.25">
      <c r="A97" s="79" t="s">
        <v>49</v>
      </c>
      <c r="B97" s="82">
        <f>F74</f>
        <v>33000</v>
      </c>
      <c r="C97" s="81">
        <f>(B97/B99)</f>
        <v>3.5289412020986272E-3</v>
      </c>
      <c r="D97" s="83"/>
      <c r="E97" s="83"/>
      <c r="F97" s="63"/>
    </row>
    <row r="98" spans="1:6" s="1" customFormat="1" ht="12" customHeight="1" x14ac:dyDescent="0.25">
      <c r="A98" s="79" t="s">
        <v>50</v>
      </c>
      <c r="B98" s="82">
        <f>F77</f>
        <v>445297.46500000008</v>
      </c>
      <c r="C98" s="81">
        <f>(B98/B99)</f>
        <v>4.7619047619047623E-2</v>
      </c>
      <c r="D98" s="83"/>
      <c r="E98" s="83"/>
      <c r="F98" s="63"/>
    </row>
    <row r="99" spans="1:6" s="1" customFormat="1" ht="12.75" customHeight="1" thickBot="1" x14ac:dyDescent="0.3">
      <c r="A99" s="84" t="s">
        <v>65</v>
      </c>
      <c r="B99" s="85">
        <f>SUM(B93:B98)</f>
        <v>9351246.7650000006</v>
      </c>
      <c r="C99" s="86">
        <f>SUM(C93:C98)</f>
        <v>1</v>
      </c>
      <c r="D99" s="83"/>
      <c r="E99" s="83"/>
      <c r="F99" s="63"/>
    </row>
    <row r="100" spans="1:6" s="1" customFormat="1" ht="12" customHeight="1" x14ac:dyDescent="0.25">
      <c r="A100" s="64"/>
      <c r="B100" s="62"/>
      <c r="C100" s="62"/>
      <c r="D100" s="62"/>
      <c r="E100" s="62"/>
      <c r="F100" s="63"/>
    </row>
    <row r="101" spans="1:6" s="1" customFormat="1" ht="12.75" customHeight="1" thickBot="1" x14ac:dyDescent="0.3">
      <c r="A101" s="10"/>
      <c r="B101" s="62"/>
      <c r="C101" s="62"/>
      <c r="D101" s="62"/>
      <c r="E101" s="62"/>
      <c r="F101" s="63"/>
    </row>
    <row r="102" spans="1:6" s="1" customFormat="1" ht="12" customHeight="1" thickBot="1" x14ac:dyDescent="0.3">
      <c r="A102" s="163" t="s">
        <v>67</v>
      </c>
      <c r="B102" s="164"/>
      <c r="C102" s="164"/>
      <c r="D102" s="165"/>
      <c r="E102" s="83"/>
      <c r="F102" s="63"/>
    </row>
    <row r="103" spans="1:6" s="1" customFormat="1" ht="12" customHeight="1" x14ac:dyDescent="0.25">
      <c r="A103" s="87" t="s">
        <v>68</v>
      </c>
      <c r="B103" s="88">
        <v>37000</v>
      </c>
      <c r="C103" s="88">
        <v>37500</v>
      </c>
      <c r="D103" s="88">
        <v>38000</v>
      </c>
      <c r="E103" s="89"/>
      <c r="F103" s="90"/>
    </row>
    <row r="104" spans="1:6" s="1" customFormat="1" ht="12.75" customHeight="1" thickBot="1" x14ac:dyDescent="0.3">
      <c r="A104" s="84" t="s">
        <v>69</v>
      </c>
      <c r="B104" s="85">
        <f>(F78/B103)</f>
        <v>252.73639905405406</v>
      </c>
      <c r="C104" s="85">
        <f>(F78/C103)</f>
        <v>249.3665804</v>
      </c>
      <c r="D104" s="91">
        <f>(F78/D103)</f>
        <v>246.08544118421054</v>
      </c>
      <c r="E104" s="89"/>
      <c r="F104" s="90">
        <v>0</v>
      </c>
    </row>
    <row r="105" spans="1:6" s="1" customFormat="1" ht="15.6" customHeight="1" x14ac:dyDescent="0.25">
      <c r="A105" s="61" t="s">
        <v>51</v>
      </c>
      <c r="B105" s="69"/>
      <c r="C105" s="69"/>
      <c r="D105" s="69"/>
      <c r="E105" s="69"/>
      <c r="F105" s="92"/>
    </row>
  </sheetData>
  <mergeCells count="10">
    <mergeCell ref="A17:F17"/>
    <mergeCell ref="A91:B91"/>
    <mergeCell ref="A102:D102"/>
    <mergeCell ref="D9:E9"/>
    <mergeCell ref="D10:E10"/>
    <mergeCell ref="D11:E11"/>
    <mergeCell ref="D13:E13"/>
    <mergeCell ref="D14:E14"/>
    <mergeCell ref="D15:E15"/>
    <mergeCell ref="D12:E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ESPAÑOLA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2023-04-27T12:58:39Z</dcterms:modified>
</cp:coreProperties>
</file>