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19200" windowHeight="10095"/>
  </bookViews>
  <sheets>
    <sheet name="LECHUGA MILAN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31" i="1" l="1"/>
  <c r="G68" i="1" l="1"/>
  <c r="G57" i="1" l="1"/>
  <c r="G58" i="1"/>
  <c r="G60" i="1"/>
  <c r="G61" i="1"/>
  <c r="G62" i="1"/>
  <c r="G52" i="1"/>
  <c r="G53" i="1"/>
  <c r="G54" i="1"/>
  <c r="G55" i="1"/>
  <c r="G56" i="1"/>
  <c r="G67" i="1" l="1"/>
  <c r="G51" i="1" l="1"/>
  <c r="G63" i="1" s="1"/>
  <c r="G42" i="1"/>
  <c r="G43" i="1"/>
  <c r="G44" i="1"/>
  <c r="G45" i="1"/>
  <c r="G46" i="1"/>
  <c r="G41" i="1"/>
  <c r="G12" i="1" l="1"/>
  <c r="G22" i="1" l="1"/>
  <c r="G23" i="1"/>
  <c r="G24" i="1"/>
  <c r="G25" i="1"/>
  <c r="G26" i="1"/>
  <c r="G27" i="1"/>
  <c r="G28" i="1"/>
  <c r="G29" i="1"/>
  <c r="G30" i="1"/>
  <c r="G21" i="1"/>
  <c r="G37" i="1" l="1"/>
  <c r="C92" i="1"/>
  <c r="G74" i="1"/>
  <c r="G32" i="1" l="1"/>
  <c r="C88" i="1" s="1"/>
  <c r="C91" i="1"/>
  <c r="G47" i="1"/>
  <c r="C90" i="1" s="1"/>
  <c r="G71" i="1" l="1"/>
  <c r="G72" i="1" s="1"/>
  <c r="G73" i="1" l="1"/>
  <c r="D99" i="1" s="1"/>
  <c r="C93" i="1"/>
  <c r="E99" i="1" l="1"/>
  <c r="C94" i="1"/>
  <c r="C99" i="1"/>
  <c r="G75" i="1"/>
  <c r="D91" i="1" l="1"/>
  <c r="D88" i="1"/>
  <c r="D90" i="1"/>
  <c r="D92" i="1"/>
  <c r="D93" i="1"/>
  <c r="D94" i="1" l="1"/>
</calcChain>
</file>

<file path=xl/sharedStrings.xml><?xml version="1.0" encoding="utf-8"?>
<sst xmlns="http://schemas.openxmlformats.org/spreadsheetml/2006/main" count="194" uniqueCount="120">
  <si>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</si>
  <si>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</si>
  <si>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</si>
  <si>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</si>
  <si>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</si>
  <si>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</si>
  <si>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</si>
  <si>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</si>
  <si>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</si>
  <si>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</si>
  <si>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</si>
  <si>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</si>
  <si>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</si>
  <si>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</si>
  <si>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</si>
  <si>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</si>
  <si>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</si>
  <si>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</si>
  <si>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</si>
  <si>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</si>
  <si>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</si>
  <si>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</si>
  <si>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</si>
  <si>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</si>
  <si>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</si>
  <si>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</si>
  <si>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</si>
  <si>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</si>
  <si>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</si>
  <si>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</si>
  <si>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</si>
  <si>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</si>
  <si>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</si>
  <si>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</si>
  <si>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</si>
  <si>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</si>
  <si>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</si>
  <si>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</si>
  <si>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</si>
  <si>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</si>
  <si>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</si>
  <si>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</si>
  <si>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</si>
  <si>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</si>
  <si>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</si>
  <si>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</si>
  <si>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</si>
  <si>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</si>
  <si>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</si>
  <si>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</si>
  <si>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</si>
  <si>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</si>
  <si>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</si>
  <si>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</si>
  <si>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</si>
  <si>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</si>
  <si>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</si>
  <si>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</si>
  <si>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LECHUGA</t>
  </si>
  <si>
    <t>MILANESA</t>
  </si>
  <si>
    <t>METROPOLITANA</t>
  </si>
  <si>
    <t>NORTE</t>
  </si>
  <si>
    <t>Ene-Mar</t>
  </si>
  <si>
    <t>RENDIMIENTO (unidades/há.)</t>
  </si>
  <si>
    <t>PRECIO ESPERADO ($/unidades)</t>
  </si>
  <si>
    <t xml:space="preserve"> </t>
  </si>
  <si>
    <t>Paleo acequia</t>
  </si>
  <si>
    <t>Riego pre-transplante/siembra</t>
  </si>
  <si>
    <t>Transplante/siembra</t>
  </si>
  <si>
    <t>Riegos (4)</t>
  </si>
  <si>
    <t>Aplicación fertilizante</t>
  </si>
  <si>
    <t>Limpia manual</t>
  </si>
  <si>
    <t>Aplicación pesticidas</t>
  </si>
  <si>
    <t>Aplicación pesticidas (2)</t>
  </si>
  <si>
    <t>Riegos (3)</t>
  </si>
  <si>
    <t>Rastraje</t>
  </si>
  <si>
    <t>Aplicación Fertilizante</t>
  </si>
  <si>
    <t>Melgadura</t>
  </si>
  <si>
    <t>Acequiadura</t>
  </si>
  <si>
    <t>Acarreo de Insumos</t>
  </si>
  <si>
    <t>PLANTINES</t>
  </si>
  <si>
    <t>U</t>
  </si>
  <si>
    <t>FERTILIZANTE</t>
  </si>
  <si>
    <t>Urea</t>
  </si>
  <si>
    <t>FUNGICIDA</t>
  </si>
  <si>
    <t>INSECTICIDA</t>
  </si>
  <si>
    <t>Lt</t>
  </si>
  <si>
    <t>Cajas</t>
  </si>
  <si>
    <t>u</t>
  </si>
  <si>
    <t>ESCENARIOS COSTO UNITARIO  ($/unidades)</t>
  </si>
  <si>
    <t>Rendimiento (unidades/hà)</t>
  </si>
  <si>
    <t>Costo unitario ($/unidades) (*)</t>
  </si>
  <si>
    <t>MERCADO MAYORISTA</t>
  </si>
  <si>
    <t>Nov</t>
  </si>
  <si>
    <t>Dic</t>
  </si>
  <si>
    <t>Dic-Ene</t>
  </si>
  <si>
    <t xml:space="preserve">Dic </t>
  </si>
  <si>
    <t>Nov-Ene</t>
  </si>
  <si>
    <t>Ene</t>
  </si>
  <si>
    <t xml:space="preserve">Nov </t>
  </si>
  <si>
    <t xml:space="preserve">Dic-Ene </t>
  </si>
  <si>
    <t>Oct</t>
  </si>
  <si>
    <t>Sep</t>
  </si>
  <si>
    <t>Fosfato monoamónico</t>
  </si>
  <si>
    <t>Nitrato de Calcio</t>
  </si>
  <si>
    <t>Nitrato de potasio</t>
  </si>
  <si>
    <t>Bellis</t>
  </si>
  <si>
    <t>Gladiador</t>
  </si>
  <si>
    <t>Pirimor</t>
  </si>
  <si>
    <t>Vertimec</t>
  </si>
  <si>
    <t>Kg</t>
  </si>
  <si>
    <t>Corta embalaje y carga</t>
  </si>
  <si>
    <t>Traslado a mercado mayorista</t>
  </si>
  <si>
    <t>ALTO</t>
  </si>
  <si>
    <t xml:space="preserve">Ene  </t>
  </si>
  <si>
    <t>Ninguna</t>
  </si>
  <si>
    <t>LAMPA-COLINA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</si>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</sst>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3" fillId="0" borderId="20"/>
  </cellStyleXfs>
  <cellXfs count="166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right"/>
    </xf>
    <xf numFmtId="49" fontId="1" fillId="0" borderId="6" xfId="0" applyNumberFormat="1" applyFont="1" applyFill="1" applyBorder="1" applyAlignment="1">
      <alignment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/>
    <xf numFmtId="0" fontId="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>
      <alignment horizontal="right"/>
    </xf>
    <xf numFmtId="49" fontId="1" fillId="0" borderId="6" xfId="0" applyNumberFormat="1" applyFont="1" applyFill="1" applyBorder="1" applyAlignment="1">
      <alignment horizontal="right" wrapText="1"/>
    </xf>
    <xf numFmtId="3" fontId="1" fillId="0" borderId="6" xfId="0" applyNumberFormat="1" applyFont="1" applyFill="1" applyBorder="1" applyAlignment="1">
      <alignment horizontal="right" wrapText="1"/>
    </xf>
    <xf numFmtId="49" fontId="6" fillId="0" borderId="6" xfId="0" applyNumberFormat="1" applyFont="1" applyFill="1" applyBorder="1" applyAlignment="1"/>
    <xf numFmtId="49" fontId="6" fillId="0" borderId="6" xfId="0" applyNumberFormat="1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0" fontId="7" fillId="5" borderId="24" xfId="0" applyFont="1" applyFill="1" applyBorder="1" applyAlignment="1">
      <alignment horizontal="center" vertical="center"/>
    </xf>
    <xf numFmtId="164" fontId="7" fillId="5" borderId="25" xfId="0" applyNumberFormat="1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164" fontId="7" fillId="3" borderId="27" xfId="0" applyNumberFormat="1" applyFont="1" applyFill="1" applyBorder="1" applyAlignment="1">
      <alignment horizontal="center"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64" fontId="7" fillId="5" borderId="27" xfId="0" applyNumberFormat="1" applyFont="1" applyFill="1" applyBorder="1" applyAlignment="1">
      <alignment horizontal="center"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164" fontId="7" fillId="6" borderId="30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7" fontId="6" fillId="0" borderId="55" xfId="1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1" fillId="2" borderId="12" xfId="0" applyFont="1" applyFill="1" applyBorder="1" applyAlignment="1"/>
    <xf numFmtId="3" fontId="1" fillId="2" borderId="12" xfId="0" applyNumberFormat="1" applyFont="1" applyFill="1" applyBorder="1" applyAlignment="1">
      <alignment horizontal="center"/>
    </xf>
    <xf numFmtId="0" fontId="9" fillId="0" borderId="10" xfId="0" applyFont="1" applyFill="1" applyBorder="1" applyAlignment="1"/>
    <xf numFmtId="0" fontId="9" fillId="0" borderId="0" xfId="0" applyNumberFormat="1" applyFont="1" applyFill="1" applyAlignment="1"/>
    <xf numFmtId="0" fontId="9" fillId="0" borderId="0" xfId="0" applyFont="1" applyFill="1" applyAlignment="1"/>
    <xf numFmtId="0" fontId="5" fillId="0" borderId="10" xfId="0" applyFont="1" applyFill="1" applyBorder="1" applyAlignment="1"/>
    <xf numFmtId="0" fontId="5" fillId="0" borderId="0" xfId="0" applyNumberFormat="1" applyFont="1" applyFill="1" applyAlignment="1"/>
    <xf numFmtId="0" fontId="5" fillId="0" borderId="0" xfId="0" applyFont="1" applyFill="1" applyAlignment="1"/>
    <xf numFmtId="1" fontId="1" fillId="0" borderId="0" xfId="0" applyNumberFormat="1" applyFont="1" applyFill="1" applyAlignment="1"/>
    <xf numFmtId="0" fontId="1" fillId="0" borderId="21" xfId="0" applyFont="1" applyFill="1" applyBorder="1" applyAlignment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/>
    <xf numFmtId="0" fontId="1" fillId="2" borderId="22" xfId="0" applyFont="1" applyFill="1" applyBorder="1" applyAlignment="1">
      <alignment horizontal="center"/>
    </xf>
    <xf numFmtId="3" fontId="1" fillId="2" borderId="22" xfId="0" applyNumberFormat="1" applyFont="1" applyFill="1" applyBorder="1" applyAlignment="1">
      <alignment horizontal="center"/>
    </xf>
    <xf numFmtId="0" fontId="1" fillId="2" borderId="21" xfId="0" applyFont="1" applyFill="1" applyBorder="1" applyAlignment="1"/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164" fontId="7" fillId="2" borderId="2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49" fontId="10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7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49" fontId="1" fillId="2" borderId="39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20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49" fontId="10" fillId="8" borderId="52" xfId="0" applyNumberFormat="1" applyFont="1" applyFill="1" applyBorder="1" applyAlignment="1">
      <alignment vertical="center"/>
    </xf>
    <xf numFmtId="49" fontId="10" fillId="8" borderId="53" xfId="0" applyNumberFormat="1" applyFont="1" applyFill="1" applyBorder="1" applyAlignment="1">
      <alignment vertical="center"/>
    </xf>
    <xf numFmtId="49" fontId="1" fillId="8" borderId="54" xfId="0" applyNumberFormat="1" applyFont="1" applyFill="1" applyBorder="1" applyAlignment="1">
      <alignment horizontal="center"/>
    </xf>
    <xf numFmtId="49" fontId="10" fillId="2" borderId="31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>
      <alignment horizontal="center"/>
    </xf>
    <xf numFmtId="0" fontId="10" fillId="2" borderId="6" xfId="0" applyNumberFormat="1" applyFont="1" applyFill="1" applyBorder="1" applyAlignment="1">
      <alignment vertical="center"/>
    </xf>
    <xf numFmtId="165" fontId="10" fillId="2" borderId="6" xfId="0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49" fontId="10" fillId="8" borderId="33" xfId="0" applyNumberFormat="1" applyFont="1" applyFill="1" applyBorder="1" applyAlignment="1">
      <alignment vertical="center"/>
    </xf>
    <xf numFmtId="165" fontId="10" fillId="8" borderId="34" xfId="0" applyNumberFormat="1" applyFont="1" applyFill="1" applyBorder="1" applyAlignment="1">
      <alignment vertical="center"/>
    </xf>
    <xf numFmtId="9" fontId="10" fillId="8" borderId="35" xfId="0" applyNumberFormat="1" applyFont="1" applyFill="1" applyBorder="1" applyAlignment="1">
      <alignment horizontal="center" vertical="center"/>
    </xf>
    <xf numFmtId="49" fontId="10" fillId="8" borderId="44" xfId="0" applyNumberFormat="1" applyFont="1" applyFill="1" applyBorder="1" applyAlignment="1">
      <alignment vertical="center"/>
    </xf>
    <xf numFmtId="3" fontId="10" fillId="8" borderId="46" xfId="0" applyNumberFormat="1" applyFont="1" applyFill="1" applyBorder="1" applyAlignment="1">
      <alignment vertical="center"/>
    </xf>
    <xf numFmtId="3" fontId="10" fillId="8" borderId="45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165" fontId="10" fillId="8" borderId="35" xfId="0" applyNumberFormat="1" applyFont="1" applyFill="1" applyBorder="1" applyAlignment="1">
      <alignment vertical="center"/>
    </xf>
    <xf numFmtId="0" fontId="1" fillId="0" borderId="0" xfId="0" applyNumberFormat="1" applyFont="1" applyAlignment="1">
      <alignment horizontal="center"/>
    </xf>
    <xf numFmtId="49" fontId="12" fillId="9" borderId="49" xfId="0" applyNumberFormat="1" applyFont="1" applyFill="1" applyBorder="1" applyAlignment="1">
      <alignment horizontal="center" vertical="center"/>
    </xf>
    <xf numFmtId="49" fontId="12" fillId="9" borderId="50" xfId="0" applyNumberFormat="1" applyFont="1" applyFill="1" applyBorder="1" applyAlignment="1">
      <alignment horizontal="center" vertical="center"/>
    </xf>
    <xf numFmtId="49" fontId="12" fillId="9" borderId="51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48" xfId="0" applyNumberFormat="1" applyFont="1" applyFill="1" applyBorder="1" applyAlignment="1">
      <alignment horizontal="left" vertical="center" wrapText="1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4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9" fontId="1" fillId="0" borderId="47" xfId="0" applyNumberFormat="1" applyFont="1" applyFill="1" applyBorder="1" applyAlignment="1">
      <alignment horizontal="left"/>
    </xf>
    <xf numFmtId="49" fontId="1" fillId="0" borderId="48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171450</xdr:rowOff>
    </xdr:from>
    <xdr:to>
      <xdr:col>7</xdr:col>
      <xdr:colOff>13138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71450"/>
          <a:ext cx="651674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00"/>
  <sheetViews>
    <sheetView showGridLines="0" tabSelected="1" zoomScaleNormal="100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68" customWidth="1"/>
    <col min="2" max="2" width="21.42578125" style="68" customWidth="1"/>
    <col min="3" max="3" width="14.85546875" style="68" customWidth="1"/>
    <col min="4" max="4" width="8.28515625" style="147" customWidth="1"/>
    <col min="5" max="5" width="21.140625" style="147" customWidth="1"/>
    <col min="6" max="6" width="13.5703125" style="147" customWidth="1"/>
    <col min="7" max="7" width="18.140625" style="147" customWidth="1"/>
    <col min="8" max="246" width="10.85546875" style="68" customWidth="1"/>
    <col min="247" max="16384" width="10.85546875" style="69"/>
  </cols>
  <sheetData>
    <row r="1" spans="1:7" ht="15" customHeight="1" x14ac:dyDescent="0.25">
      <c r="A1" s="66"/>
      <c r="B1" s="66"/>
      <c r="C1" s="66"/>
      <c r="D1" s="67"/>
      <c r="E1" s="67"/>
      <c r="F1" s="67"/>
      <c r="G1" s="67"/>
    </row>
    <row r="2" spans="1:7" ht="15" customHeight="1" x14ac:dyDescent="0.25">
      <c r="A2" s="66"/>
      <c r="B2" s="66"/>
      <c r="C2" s="66"/>
      <c r="D2" s="67"/>
      <c r="E2" s="67"/>
      <c r="F2" s="67"/>
      <c r="G2" s="67"/>
    </row>
    <row r="3" spans="1:7" ht="15" customHeight="1" x14ac:dyDescent="0.25">
      <c r="A3" s="66"/>
      <c r="B3" s="66"/>
      <c r="C3" s="66"/>
      <c r="D3" s="67"/>
      <c r="E3" s="67"/>
      <c r="F3" s="67"/>
      <c r="G3" s="67"/>
    </row>
    <row r="4" spans="1:7" ht="15" customHeight="1" x14ac:dyDescent="0.25">
      <c r="A4" s="66"/>
      <c r="B4" s="66"/>
      <c r="C4" s="66"/>
      <c r="D4" s="67"/>
      <c r="E4" s="67"/>
      <c r="F4" s="67"/>
      <c r="G4" s="67"/>
    </row>
    <row r="5" spans="1:7" ht="15" customHeight="1" x14ac:dyDescent="0.25">
      <c r="A5" s="66"/>
      <c r="B5" s="66"/>
      <c r="C5" s="66"/>
      <c r="D5" s="67"/>
      <c r="E5" s="67"/>
      <c r="F5" s="67"/>
      <c r="G5" s="67"/>
    </row>
    <row r="6" spans="1:7" ht="15" customHeight="1" x14ac:dyDescent="0.25">
      <c r="A6" s="66"/>
      <c r="B6" s="66"/>
      <c r="C6" s="66"/>
      <c r="D6" s="67"/>
      <c r="E6" s="67"/>
      <c r="F6" s="67"/>
      <c r="G6" s="67"/>
    </row>
    <row r="7" spans="1:7" ht="15" customHeight="1" x14ac:dyDescent="0.25">
      <c r="A7" s="66"/>
      <c r="B7" s="66"/>
      <c r="C7" s="66"/>
      <c r="D7" s="67"/>
      <c r="E7" s="67"/>
      <c r="F7" s="67"/>
      <c r="G7" s="67"/>
    </row>
    <row r="8" spans="1:7" ht="15" customHeight="1" x14ac:dyDescent="0.25">
      <c r="A8" s="66"/>
      <c r="B8" s="70"/>
      <c r="C8" s="71"/>
      <c r="D8" s="67"/>
      <c r="E8" s="72"/>
      <c r="F8" s="72"/>
      <c r="G8" s="72"/>
    </row>
    <row r="9" spans="1:7" ht="12" customHeight="1" x14ac:dyDescent="0.25">
      <c r="A9" s="73"/>
      <c r="B9" s="74" t="s">
        <v>0</v>
      </c>
      <c r="C9" s="75" t="s">
        <v>58</v>
      </c>
      <c r="D9" s="76"/>
      <c r="E9" s="158" t="s">
        <v>63</v>
      </c>
      <c r="F9" s="159"/>
      <c r="G9" s="13">
        <v>45000</v>
      </c>
    </row>
    <row r="10" spans="1:7" ht="16.5" customHeight="1" x14ac:dyDescent="0.25">
      <c r="A10" s="73"/>
      <c r="B10" s="1" t="s">
        <v>1</v>
      </c>
      <c r="C10" s="8" t="s">
        <v>59</v>
      </c>
      <c r="D10" s="76"/>
      <c r="E10" s="153" t="s">
        <v>2</v>
      </c>
      <c r="F10" s="154"/>
      <c r="G10" s="8" t="s">
        <v>62</v>
      </c>
    </row>
    <row r="11" spans="1:7" ht="16.5" customHeight="1" x14ac:dyDescent="0.25">
      <c r="A11" s="73"/>
      <c r="B11" s="1" t="s">
        <v>3</v>
      </c>
      <c r="C11" s="27" t="s">
        <v>113</v>
      </c>
      <c r="D11" s="77"/>
      <c r="E11" s="151" t="s">
        <v>64</v>
      </c>
      <c r="F11" s="152"/>
      <c r="G11" s="28">
        <v>320</v>
      </c>
    </row>
    <row r="12" spans="1:7" ht="18" customHeight="1" x14ac:dyDescent="0.25">
      <c r="A12" s="73"/>
      <c r="B12" s="1" t="s">
        <v>4</v>
      </c>
      <c r="C12" s="29" t="s">
        <v>60</v>
      </c>
      <c r="D12" s="77"/>
      <c r="E12" s="164" t="s">
        <v>5</v>
      </c>
      <c r="F12" s="165"/>
      <c r="G12" s="30">
        <f>G9*G11</f>
        <v>14400000</v>
      </c>
    </row>
    <row r="13" spans="1:7" ht="14.25" customHeight="1" x14ac:dyDescent="0.25">
      <c r="A13" s="73"/>
      <c r="B13" s="1" t="s">
        <v>6</v>
      </c>
      <c r="C13" s="27" t="s">
        <v>61</v>
      </c>
      <c r="D13" s="77"/>
      <c r="E13" s="151" t="s">
        <v>7</v>
      </c>
      <c r="F13" s="152"/>
      <c r="G13" s="27" t="s">
        <v>92</v>
      </c>
    </row>
    <row r="14" spans="1:7" ht="13.5" customHeight="1" x14ac:dyDescent="0.25">
      <c r="A14" s="73"/>
      <c r="B14" s="1" t="s">
        <v>8</v>
      </c>
      <c r="C14" s="27" t="s">
        <v>116</v>
      </c>
      <c r="D14" s="77"/>
      <c r="E14" s="151" t="s">
        <v>9</v>
      </c>
      <c r="F14" s="152"/>
      <c r="G14" s="27" t="s">
        <v>114</v>
      </c>
    </row>
    <row r="15" spans="1:7" ht="17.25" customHeight="1" x14ac:dyDescent="0.25">
      <c r="A15" s="73"/>
      <c r="B15" s="1" t="s">
        <v>10</v>
      </c>
      <c r="C15" s="78" t="s">
        <v>117</v>
      </c>
      <c r="D15" s="77"/>
      <c r="E15" s="160" t="s">
        <v>11</v>
      </c>
      <c r="F15" s="161"/>
      <c r="G15" s="29" t="s">
        <v>115</v>
      </c>
    </row>
    <row r="16" spans="1:7" ht="12" customHeight="1" x14ac:dyDescent="0.25">
      <c r="A16" s="66"/>
      <c r="B16" s="79"/>
      <c r="C16" s="80"/>
      <c r="D16" s="72"/>
      <c r="E16" s="81"/>
      <c r="F16" s="81"/>
      <c r="G16" s="82"/>
    </row>
    <row r="17" spans="1:246" ht="12" customHeight="1" x14ac:dyDescent="0.25">
      <c r="A17" s="83"/>
      <c r="B17" s="162" t="s">
        <v>12</v>
      </c>
      <c r="C17" s="163"/>
      <c r="D17" s="163"/>
      <c r="E17" s="163"/>
      <c r="F17" s="163"/>
      <c r="G17" s="163"/>
    </row>
    <row r="18" spans="1:246" ht="12" customHeight="1" x14ac:dyDescent="0.25">
      <c r="A18" s="66"/>
      <c r="B18" s="84"/>
      <c r="C18" s="85"/>
      <c r="D18" s="86"/>
      <c r="E18" s="86"/>
      <c r="F18" s="86"/>
      <c r="G18" s="86"/>
    </row>
    <row r="19" spans="1:246" ht="12" customHeight="1" x14ac:dyDescent="0.25">
      <c r="A19" s="73"/>
      <c r="B19" s="87" t="s">
        <v>13</v>
      </c>
      <c r="C19" s="88"/>
      <c r="D19" s="89"/>
      <c r="E19" s="89"/>
      <c r="F19" s="89"/>
      <c r="G19" s="89"/>
    </row>
    <row r="20" spans="1:246" ht="24" customHeight="1" x14ac:dyDescent="0.25">
      <c r="A20" s="83"/>
      <c r="B20" s="90" t="s">
        <v>14</v>
      </c>
      <c r="C20" s="90" t="s">
        <v>15</v>
      </c>
      <c r="D20" s="90" t="s">
        <v>16</v>
      </c>
      <c r="E20" s="90" t="s">
        <v>17</v>
      </c>
      <c r="F20" s="90" t="s">
        <v>18</v>
      </c>
      <c r="G20" s="90" t="s">
        <v>19</v>
      </c>
    </row>
    <row r="21" spans="1:246" ht="12.75" customHeight="1" x14ac:dyDescent="0.25">
      <c r="A21" s="83"/>
      <c r="B21" s="7" t="s">
        <v>66</v>
      </c>
      <c r="C21" s="2" t="s">
        <v>20</v>
      </c>
      <c r="D21" s="12">
        <v>1</v>
      </c>
      <c r="E21" s="2" t="s">
        <v>93</v>
      </c>
      <c r="F21" s="9">
        <v>30000</v>
      </c>
      <c r="G21" s="9">
        <f>D21*F21</f>
        <v>30000</v>
      </c>
    </row>
    <row r="22" spans="1:246" ht="12.75" customHeight="1" x14ac:dyDescent="0.25">
      <c r="A22" s="83"/>
      <c r="B22" s="7" t="s">
        <v>67</v>
      </c>
      <c r="C22" s="2" t="s">
        <v>20</v>
      </c>
      <c r="D22" s="12">
        <v>2</v>
      </c>
      <c r="E22" s="2" t="s">
        <v>93</v>
      </c>
      <c r="F22" s="9">
        <v>30000</v>
      </c>
      <c r="G22" s="9">
        <f t="shared" ref="G22:G31" si="0">D22*F22</f>
        <v>60000</v>
      </c>
    </row>
    <row r="23" spans="1:246" s="93" customFormat="1" ht="12.75" customHeight="1" x14ac:dyDescent="0.25">
      <c r="A23" s="91"/>
      <c r="B23" s="14" t="s">
        <v>68</v>
      </c>
      <c r="C23" s="15" t="s">
        <v>20</v>
      </c>
      <c r="D23" s="16">
        <v>17</v>
      </c>
      <c r="E23" s="15" t="s">
        <v>93</v>
      </c>
      <c r="F23" s="9">
        <v>30000</v>
      </c>
      <c r="G23" s="17">
        <f t="shared" si="0"/>
        <v>510000</v>
      </c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</row>
    <row r="24" spans="1:246" s="93" customFormat="1" ht="12.75" customHeight="1" x14ac:dyDescent="0.25">
      <c r="A24" s="91"/>
      <c r="B24" s="14" t="s">
        <v>69</v>
      </c>
      <c r="C24" s="15" t="s">
        <v>20</v>
      </c>
      <c r="D24" s="16">
        <v>3</v>
      </c>
      <c r="E24" s="15" t="s">
        <v>93</v>
      </c>
      <c r="F24" s="9">
        <v>30000</v>
      </c>
      <c r="G24" s="17">
        <f t="shared" si="0"/>
        <v>90000</v>
      </c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</row>
    <row r="25" spans="1:246" s="93" customFormat="1" ht="12.75" customHeight="1" x14ac:dyDescent="0.25">
      <c r="A25" s="91"/>
      <c r="B25" s="14" t="s">
        <v>70</v>
      </c>
      <c r="C25" s="15" t="s">
        <v>20</v>
      </c>
      <c r="D25" s="16">
        <v>1</v>
      </c>
      <c r="E25" s="15" t="s">
        <v>95</v>
      </c>
      <c r="F25" s="9">
        <v>30000</v>
      </c>
      <c r="G25" s="17">
        <f t="shared" si="0"/>
        <v>30000</v>
      </c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</row>
    <row r="26" spans="1:246" s="93" customFormat="1" ht="12.75" customHeight="1" x14ac:dyDescent="0.25">
      <c r="A26" s="91"/>
      <c r="B26" s="14" t="s">
        <v>71</v>
      </c>
      <c r="C26" s="15" t="s">
        <v>20</v>
      </c>
      <c r="D26" s="16">
        <v>17</v>
      </c>
      <c r="E26" s="15" t="s">
        <v>96</v>
      </c>
      <c r="F26" s="9">
        <v>30000</v>
      </c>
      <c r="G26" s="17">
        <f t="shared" si="0"/>
        <v>510000</v>
      </c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</row>
    <row r="27" spans="1:246" s="93" customFormat="1" ht="12.75" customHeight="1" x14ac:dyDescent="0.25">
      <c r="A27" s="91"/>
      <c r="B27" s="14" t="s">
        <v>72</v>
      </c>
      <c r="C27" s="15" t="s">
        <v>20</v>
      </c>
      <c r="D27" s="16">
        <v>1</v>
      </c>
      <c r="E27" s="15" t="s">
        <v>99</v>
      </c>
      <c r="F27" s="9">
        <v>30000</v>
      </c>
      <c r="G27" s="17">
        <f t="shared" si="0"/>
        <v>30000</v>
      </c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</row>
    <row r="28" spans="1:246" s="93" customFormat="1" ht="12.75" customHeight="1" x14ac:dyDescent="0.25">
      <c r="A28" s="91"/>
      <c r="B28" s="14" t="s">
        <v>69</v>
      </c>
      <c r="C28" s="15" t="s">
        <v>20</v>
      </c>
      <c r="D28" s="16">
        <v>4</v>
      </c>
      <c r="E28" s="15" t="s">
        <v>94</v>
      </c>
      <c r="F28" s="9">
        <v>30000</v>
      </c>
      <c r="G28" s="17">
        <f t="shared" si="0"/>
        <v>120000</v>
      </c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</row>
    <row r="29" spans="1:246" s="93" customFormat="1" ht="12.75" customHeight="1" x14ac:dyDescent="0.25">
      <c r="A29" s="91"/>
      <c r="B29" s="14" t="s">
        <v>73</v>
      </c>
      <c r="C29" s="15" t="s">
        <v>20</v>
      </c>
      <c r="D29" s="16">
        <v>3</v>
      </c>
      <c r="E29" s="15" t="s">
        <v>100</v>
      </c>
      <c r="F29" s="9">
        <v>30000</v>
      </c>
      <c r="G29" s="17">
        <f t="shared" si="0"/>
        <v>90000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</row>
    <row r="30" spans="1:246" s="93" customFormat="1" ht="12.75" customHeight="1" x14ac:dyDescent="0.25">
      <c r="A30" s="91"/>
      <c r="B30" s="14" t="s">
        <v>74</v>
      </c>
      <c r="C30" s="15" t="s">
        <v>20</v>
      </c>
      <c r="D30" s="16">
        <v>4</v>
      </c>
      <c r="E30" s="15" t="s">
        <v>98</v>
      </c>
      <c r="F30" s="9">
        <v>30000</v>
      </c>
      <c r="G30" s="17">
        <f t="shared" si="0"/>
        <v>120000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</row>
    <row r="31" spans="1:246" s="93" customFormat="1" ht="12.75" customHeight="1" x14ac:dyDescent="0.25">
      <c r="A31" s="91"/>
      <c r="B31" s="14" t="s">
        <v>111</v>
      </c>
      <c r="C31" s="15" t="s">
        <v>20</v>
      </c>
      <c r="D31" s="16">
        <v>64</v>
      </c>
      <c r="E31" s="15" t="s">
        <v>98</v>
      </c>
      <c r="F31" s="9">
        <v>30000</v>
      </c>
      <c r="G31" s="17">
        <f t="shared" si="0"/>
        <v>1920000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</row>
    <row r="32" spans="1:246" ht="12.75" customHeight="1" x14ac:dyDescent="0.25">
      <c r="A32" s="83"/>
      <c r="B32" s="3" t="s">
        <v>21</v>
      </c>
      <c r="C32" s="4"/>
      <c r="D32" s="4"/>
      <c r="E32" s="4"/>
      <c r="F32" s="4"/>
      <c r="G32" s="10">
        <f>SUM(G21:G31)</f>
        <v>3510000</v>
      </c>
    </row>
    <row r="33" spans="1:7" ht="12" customHeight="1" x14ac:dyDescent="0.25">
      <c r="A33" s="66"/>
      <c r="B33" s="84"/>
      <c r="C33" s="94"/>
      <c r="D33" s="86"/>
      <c r="E33" s="86"/>
      <c r="F33" s="95"/>
      <c r="G33" s="95"/>
    </row>
    <row r="34" spans="1:7" ht="12" customHeight="1" x14ac:dyDescent="0.25">
      <c r="A34" s="73"/>
      <c r="B34" s="44" t="s">
        <v>22</v>
      </c>
      <c r="C34" s="45"/>
      <c r="D34" s="46"/>
      <c r="E34" s="46"/>
      <c r="F34" s="46"/>
      <c r="G34" s="46"/>
    </row>
    <row r="35" spans="1:7" ht="24" customHeight="1" x14ac:dyDescent="0.25">
      <c r="A35" s="73"/>
      <c r="B35" s="35" t="s">
        <v>14</v>
      </c>
      <c r="C35" s="36" t="s">
        <v>15</v>
      </c>
      <c r="D35" s="36" t="s">
        <v>16</v>
      </c>
      <c r="E35" s="35" t="s">
        <v>17</v>
      </c>
      <c r="F35" s="36" t="s">
        <v>18</v>
      </c>
      <c r="G35" s="35" t="s">
        <v>19</v>
      </c>
    </row>
    <row r="36" spans="1:7" ht="12" customHeight="1" x14ac:dyDescent="0.25">
      <c r="A36" s="73"/>
      <c r="B36" s="37" t="s">
        <v>65</v>
      </c>
      <c r="C36" s="38" t="s">
        <v>65</v>
      </c>
      <c r="D36" s="38" t="s">
        <v>65</v>
      </c>
      <c r="E36" s="38" t="s">
        <v>65</v>
      </c>
      <c r="F36" s="39" t="s">
        <v>65</v>
      </c>
      <c r="G36" s="39">
        <v>0</v>
      </c>
    </row>
    <row r="37" spans="1:7" ht="12" customHeight="1" x14ac:dyDescent="0.25">
      <c r="A37" s="73"/>
      <c r="B37" s="5" t="s">
        <v>23</v>
      </c>
      <c r="C37" s="6"/>
      <c r="D37" s="6"/>
      <c r="E37" s="6"/>
      <c r="F37" s="6"/>
      <c r="G37" s="11">
        <f>SUM(G36)</f>
        <v>0</v>
      </c>
    </row>
    <row r="38" spans="1:7" ht="12" customHeight="1" x14ac:dyDescent="0.25">
      <c r="A38" s="66"/>
      <c r="B38" s="40"/>
      <c r="C38" s="41"/>
      <c r="D38" s="42"/>
      <c r="E38" s="42"/>
      <c r="F38" s="43"/>
      <c r="G38" s="43"/>
    </row>
    <row r="39" spans="1:7" ht="12" customHeight="1" x14ac:dyDescent="0.25">
      <c r="A39" s="73"/>
      <c r="B39" s="44" t="s">
        <v>24</v>
      </c>
      <c r="C39" s="45"/>
      <c r="D39" s="46"/>
      <c r="E39" s="46"/>
      <c r="F39" s="46"/>
      <c r="G39" s="46"/>
    </row>
    <row r="40" spans="1:7" ht="24" customHeight="1" x14ac:dyDescent="0.25">
      <c r="A40" s="73"/>
      <c r="B40" s="47" t="s">
        <v>14</v>
      </c>
      <c r="C40" s="47" t="s">
        <v>15</v>
      </c>
      <c r="D40" s="47" t="s">
        <v>16</v>
      </c>
      <c r="E40" s="47" t="s">
        <v>17</v>
      </c>
      <c r="F40" s="48" t="s">
        <v>18</v>
      </c>
      <c r="G40" s="47" t="s">
        <v>19</v>
      </c>
    </row>
    <row r="41" spans="1:7" ht="12.75" customHeight="1" x14ac:dyDescent="0.25">
      <c r="A41" s="83"/>
      <c r="B41" s="7" t="s">
        <v>26</v>
      </c>
      <c r="C41" s="2" t="s">
        <v>25</v>
      </c>
      <c r="D41" s="12">
        <v>0.4</v>
      </c>
      <c r="E41" s="2" t="s">
        <v>101</v>
      </c>
      <c r="F41" s="9">
        <v>581452.80000000005</v>
      </c>
      <c r="G41" s="9">
        <f>D41*F41</f>
        <v>232581.12000000002</v>
      </c>
    </row>
    <row r="42" spans="1:7" ht="12.75" customHeight="1" x14ac:dyDescent="0.25">
      <c r="A42" s="83"/>
      <c r="B42" s="7" t="s">
        <v>75</v>
      </c>
      <c r="C42" s="2" t="s">
        <v>25</v>
      </c>
      <c r="D42" s="12">
        <v>0.2</v>
      </c>
      <c r="E42" s="2" t="s">
        <v>101</v>
      </c>
      <c r="F42" s="9">
        <v>290726.40000000002</v>
      </c>
      <c r="G42" s="9">
        <f t="shared" ref="G42:G46" si="1">D42*F42</f>
        <v>58145.280000000006</v>
      </c>
    </row>
    <row r="43" spans="1:7" ht="12.75" customHeight="1" x14ac:dyDescent="0.25">
      <c r="A43" s="83"/>
      <c r="B43" s="7" t="s">
        <v>76</v>
      </c>
      <c r="C43" s="2" t="s">
        <v>25</v>
      </c>
      <c r="D43" s="12">
        <v>0.1</v>
      </c>
      <c r="E43" s="2" t="s">
        <v>93</v>
      </c>
      <c r="F43" s="9">
        <v>218044.80000000005</v>
      </c>
      <c r="G43" s="9">
        <f t="shared" si="1"/>
        <v>21804.480000000007</v>
      </c>
    </row>
    <row r="44" spans="1:7" ht="12.75" customHeight="1" x14ac:dyDescent="0.25">
      <c r="A44" s="83"/>
      <c r="B44" s="7" t="s">
        <v>77</v>
      </c>
      <c r="C44" s="2" t="s">
        <v>25</v>
      </c>
      <c r="D44" s="12">
        <v>0.4</v>
      </c>
      <c r="E44" s="2" t="s">
        <v>94</v>
      </c>
      <c r="F44" s="9">
        <v>127192.8</v>
      </c>
      <c r="G44" s="9">
        <f t="shared" si="1"/>
        <v>50877.120000000003</v>
      </c>
    </row>
    <row r="45" spans="1:7" ht="12.75" customHeight="1" x14ac:dyDescent="0.25">
      <c r="A45" s="83"/>
      <c r="B45" s="7" t="s">
        <v>78</v>
      </c>
      <c r="C45" s="2" t="s">
        <v>25</v>
      </c>
      <c r="D45" s="12">
        <v>1</v>
      </c>
      <c r="E45" s="2" t="s">
        <v>101</v>
      </c>
      <c r="F45" s="9">
        <v>181704</v>
      </c>
      <c r="G45" s="9">
        <f t="shared" si="1"/>
        <v>181704</v>
      </c>
    </row>
    <row r="46" spans="1:7" ht="12.75" customHeight="1" x14ac:dyDescent="0.25">
      <c r="A46" s="83"/>
      <c r="B46" s="7" t="s">
        <v>79</v>
      </c>
      <c r="C46" s="2" t="s">
        <v>25</v>
      </c>
      <c r="D46" s="12">
        <v>0.2</v>
      </c>
      <c r="E46" s="2" t="s">
        <v>97</v>
      </c>
      <c r="F46" s="9">
        <v>145363.20000000001</v>
      </c>
      <c r="G46" s="9">
        <f t="shared" si="1"/>
        <v>29072.640000000003</v>
      </c>
    </row>
    <row r="47" spans="1:7" ht="12.75" customHeight="1" x14ac:dyDescent="0.25">
      <c r="A47" s="73"/>
      <c r="B47" s="5" t="s">
        <v>27</v>
      </c>
      <c r="C47" s="6"/>
      <c r="D47" s="6"/>
      <c r="E47" s="6"/>
      <c r="F47" s="6"/>
      <c r="G47" s="11">
        <f>SUM(G41:G46)</f>
        <v>574184.64</v>
      </c>
    </row>
    <row r="48" spans="1:7" ht="12" customHeight="1" x14ac:dyDescent="0.25">
      <c r="A48" s="66"/>
      <c r="B48" s="40"/>
      <c r="C48" s="41"/>
      <c r="D48" s="42"/>
      <c r="E48" s="42"/>
      <c r="F48" s="43"/>
      <c r="G48" s="43"/>
    </row>
    <row r="49" spans="1:246" ht="12" customHeight="1" x14ac:dyDescent="0.25">
      <c r="A49" s="73"/>
      <c r="B49" s="44" t="s">
        <v>28</v>
      </c>
      <c r="C49" s="155"/>
      <c r="D49" s="156"/>
      <c r="E49" s="157"/>
      <c r="F49" s="46"/>
      <c r="G49" s="46"/>
    </row>
    <row r="50" spans="1:246" ht="27.75" customHeight="1" x14ac:dyDescent="0.25">
      <c r="A50" s="73"/>
      <c r="B50" s="48" t="s">
        <v>29</v>
      </c>
      <c r="C50" s="48" t="s">
        <v>30</v>
      </c>
      <c r="D50" s="48" t="s">
        <v>31</v>
      </c>
      <c r="E50" s="48" t="s">
        <v>17</v>
      </c>
      <c r="F50" s="48" t="s">
        <v>18</v>
      </c>
      <c r="G50" s="48" t="s">
        <v>19</v>
      </c>
    </row>
    <row r="51" spans="1:246" s="93" customFormat="1" ht="12.75" customHeight="1" x14ac:dyDescent="0.25">
      <c r="A51" s="91"/>
      <c r="B51" s="18" t="s">
        <v>80</v>
      </c>
      <c r="C51" s="19" t="s">
        <v>81</v>
      </c>
      <c r="D51" s="20">
        <v>55000</v>
      </c>
      <c r="E51" s="21" t="s">
        <v>102</v>
      </c>
      <c r="F51" s="20">
        <v>28</v>
      </c>
      <c r="G51" s="20">
        <f>D51*F51</f>
        <v>1540000</v>
      </c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</row>
    <row r="52" spans="1:246" s="93" customFormat="1" ht="12.75" customHeight="1" x14ac:dyDescent="0.25">
      <c r="A52" s="91"/>
      <c r="B52" s="22" t="s">
        <v>82</v>
      </c>
      <c r="C52" s="21"/>
      <c r="D52" s="23"/>
      <c r="E52" s="21"/>
      <c r="F52" s="20"/>
      <c r="G52" s="20">
        <f t="shared" ref="G52:G62" si="2">D52*F52</f>
        <v>0</v>
      </c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</row>
    <row r="53" spans="1:246" s="98" customFormat="1" ht="12.75" customHeight="1" x14ac:dyDescent="0.25">
      <c r="A53" s="96"/>
      <c r="B53" s="31" t="s">
        <v>83</v>
      </c>
      <c r="C53" s="32" t="s">
        <v>32</v>
      </c>
      <c r="D53" s="33">
        <v>200</v>
      </c>
      <c r="E53" s="32" t="s">
        <v>97</v>
      </c>
      <c r="F53" s="34">
        <v>1188</v>
      </c>
      <c r="G53" s="34">
        <f t="shared" si="2"/>
        <v>237600</v>
      </c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7"/>
      <c r="EA53" s="97"/>
      <c r="EB53" s="97"/>
      <c r="EC53" s="97"/>
      <c r="ED53" s="97"/>
      <c r="EE53" s="97"/>
      <c r="EF53" s="97"/>
      <c r="EG53" s="97"/>
      <c r="EH53" s="97"/>
      <c r="EI53" s="97"/>
      <c r="EJ53" s="97"/>
      <c r="EK53" s="97"/>
      <c r="EL53" s="97"/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/>
      <c r="FY53" s="97"/>
      <c r="FZ53" s="97"/>
      <c r="GA53" s="97"/>
      <c r="GB53" s="97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/>
      <c r="GR53" s="97"/>
      <c r="GS53" s="97"/>
      <c r="GT53" s="97"/>
      <c r="GU53" s="97"/>
      <c r="GV53" s="97"/>
      <c r="GW53" s="97"/>
      <c r="GX53" s="97"/>
      <c r="GY53" s="97"/>
      <c r="GZ53" s="97"/>
      <c r="HA53" s="97"/>
      <c r="HB53" s="97"/>
      <c r="HC53" s="97"/>
      <c r="HD53" s="97"/>
      <c r="HE53" s="97"/>
      <c r="HF53" s="97"/>
      <c r="HG53" s="97"/>
      <c r="HH53" s="97"/>
      <c r="HI53" s="97"/>
      <c r="HJ53" s="97"/>
      <c r="HK53" s="97"/>
      <c r="HL53" s="97"/>
      <c r="HM53" s="97"/>
      <c r="HN53" s="97"/>
      <c r="HO53" s="97"/>
      <c r="HP53" s="97"/>
      <c r="HQ53" s="97"/>
      <c r="HR53" s="97"/>
      <c r="HS53" s="97"/>
      <c r="HT53" s="97"/>
      <c r="HU53" s="97"/>
      <c r="HV53" s="97"/>
      <c r="HW53" s="97"/>
      <c r="HX53" s="97"/>
      <c r="HY53" s="97"/>
      <c r="HZ53" s="97"/>
      <c r="IA53" s="97"/>
      <c r="IB53" s="97"/>
      <c r="IC53" s="97"/>
      <c r="ID53" s="97"/>
      <c r="IE53" s="97"/>
      <c r="IF53" s="97"/>
      <c r="IG53" s="97"/>
      <c r="IH53" s="97"/>
      <c r="II53" s="97"/>
      <c r="IJ53" s="97"/>
      <c r="IK53" s="97"/>
      <c r="IL53" s="97"/>
    </row>
    <row r="54" spans="1:246" s="101" customFormat="1" ht="12.75" customHeight="1" x14ac:dyDescent="0.25">
      <c r="A54" s="99"/>
      <c r="B54" s="31" t="s">
        <v>103</v>
      </c>
      <c r="C54" s="32" t="s">
        <v>32</v>
      </c>
      <c r="D54" s="33">
        <v>100</v>
      </c>
      <c r="E54" s="32" t="s">
        <v>99</v>
      </c>
      <c r="F54" s="34">
        <v>1337</v>
      </c>
      <c r="G54" s="34">
        <f t="shared" si="2"/>
        <v>133700</v>
      </c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  <c r="GX54" s="100"/>
      <c r="GY54" s="100"/>
      <c r="GZ54" s="100"/>
      <c r="HA54" s="100"/>
      <c r="HB54" s="100"/>
      <c r="HC54" s="100"/>
      <c r="HD54" s="100"/>
      <c r="HE54" s="100"/>
      <c r="HF54" s="100"/>
      <c r="HG54" s="100"/>
      <c r="HH54" s="100"/>
      <c r="HI54" s="100"/>
      <c r="HJ54" s="100"/>
      <c r="HK54" s="100"/>
      <c r="HL54" s="100"/>
      <c r="HM54" s="100"/>
      <c r="HN54" s="100"/>
      <c r="HO54" s="100"/>
      <c r="HP54" s="100"/>
      <c r="HQ54" s="100"/>
      <c r="HR54" s="100"/>
      <c r="HS54" s="100"/>
      <c r="HT54" s="100"/>
      <c r="HU54" s="100"/>
      <c r="HV54" s="100"/>
      <c r="HW54" s="100"/>
      <c r="HX54" s="100"/>
      <c r="HY54" s="100"/>
      <c r="HZ54" s="100"/>
      <c r="IA54" s="100"/>
      <c r="IB54" s="100"/>
      <c r="IC54" s="100"/>
      <c r="ID54" s="100"/>
      <c r="IE54" s="100"/>
      <c r="IF54" s="100"/>
      <c r="IG54" s="100"/>
      <c r="IH54" s="100"/>
      <c r="II54" s="100"/>
      <c r="IJ54" s="100"/>
      <c r="IK54" s="100"/>
      <c r="IL54" s="100"/>
    </row>
    <row r="55" spans="1:246" s="98" customFormat="1" ht="12.75" customHeight="1" x14ac:dyDescent="0.25">
      <c r="A55" s="96"/>
      <c r="B55" s="31" t="s">
        <v>104</v>
      </c>
      <c r="C55" s="32" t="s">
        <v>32</v>
      </c>
      <c r="D55" s="33">
        <v>100</v>
      </c>
      <c r="E55" s="32" t="s">
        <v>98</v>
      </c>
      <c r="F55" s="34">
        <v>711</v>
      </c>
      <c r="G55" s="34">
        <f t="shared" si="2"/>
        <v>71100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7"/>
      <c r="CM55" s="97"/>
      <c r="CN55" s="97"/>
      <c r="CO55" s="97"/>
      <c r="CP55" s="97"/>
      <c r="CQ55" s="97"/>
      <c r="CR55" s="97"/>
      <c r="CS55" s="97"/>
      <c r="CT55" s="97"/>
      <c r="CU55" s="97"/>
      <c r="CV55" s="97"/>
      <c r="CW55" s="97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97"/>
      <c r="DQ55" s="97"/>
      <c r="DR55" s="97"/>
      <c r="DS55" s="97"/>
      <c r="DT55" s="97"/>
      <c r="DU55" s="97"/>
      <c r="DV55" s="97"/>
      <c r="DW55" s="97"/>
      <c r="DX55" s="97"/>
      <c r="DY55" s="97"/>
      <c r="DZ55" s="97"/>
      <c r="EA55" s="97"/>
      <c r="EB55" s="97"/>
      <c r="EC55" s="97"/>
      <c r="ED55" s="97"/>
      <c r="EE55" s="97"/>
      <c r="EF55" s="97"/>
      <c r="EG55" s="97"/>
      <c r="EH55" s="97"/>
      <c r="EI55" s="97"/>
      <c r="EJ55" s="97"/>
      <c r="EK55" s="97"/>
      <c r="EL55" s="97"/>
      <c r="EM55" s="97"/>
      <c r="EN55" s="97"/>
      <c r="EO55" s="97"/>
      <c r="EP55" s="97"/>
      <c r="EQ55" s="97"/>
      <c r="ER55" s="97"/>
      <c r="ES55" s="97"/>
      <c r="ET55" s="97"/>
      <c r="EU55" s="97"/>
      <c r="EV55" s="97"/>
      <c r="EW55" s="97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97"/>
      <c r="FQ55" s="97"/>
      <c r="FR55" s="97"/>
      <c r="FS55" s="97"/>
      <c r="FT55" s="97"/>
      <c r="FU55" s="97"/>
      <c r="FV55" s="97"/>
      <c r="FW55" s="97"/>
      <c r="FX55" s="97"/>
      <c r="FY55" s="97"/>
      <c r="FZ55" s="97"/>
      <c r="GA55" s="97"/>
      <c r="GB55" s="97"/>
      <c r="GC55" s="97"/>
      <c r="GD55" s="97"/>
      <c r="GE55" s="97"/>
      <c r="GF55" s="97"/>
      <c r="GG55" s="97"/>
      <c r="GH55" s="97"/>
      <c r="GI55" s="97"/>
      <c r="GJ55" s="97"/>
      <c r="GK55" s="97"/>
      <c r="GL55" s="97"/>
      <c r="GM55" s="97"/>
      <c r="GN55" s="97"/>
      <c r="GO55" s="97"/>
      <c r="GP55" s="97"/>
      <c r="GQ55" s="97"/>
      <c r="GR55" s="97"/>
      <c r="GS55" s="97"/>
      <c r="GT55" s="97"/>
      <c r="GU55" s="97"/>
      <c r="GV55" s="97"/>
      <c r="GW55" s="97"/>
      <c r="GX55" s="97"/>
      <c r="GY55" s="97"/>
      <c r="GZ55" s="97"/>
      <c r="HA55" s="97"/>
      <c r="HB55" s="97"/>
      <c r="HC55" s="97"/>
      <c r="HD55" s="97"/>
      <c r="HE55" s="97"/>
      <c r="HF55" s="97"/>
      <c r="HG55" s="97"/>
      <c r="HH55" s="97"/>
      <c r="HI55" s="97"/>
      <c r="HJ55" s="97"/>
      <c r="HK55" s="97"/>
      <c r="HL55" s="97"/>
      <c r="HM55" s="97"/>
      <c r="HN55" s="97"/>
      <c r="HO55" s="97"/>
      <c r="HP55" s="97"/>
      <c r="HQ55" s="97"/>
      <c r="HR55" s="97"/>
      <c r="HS55" s="97"/>
      <c r="HT55" s="97"/>
      <c r="HU55" s="97"/>
      <c r="HV55" s="97"/>
      <c r="HW55" s="97"/>
      <c r="HX55" s="97"/>
      <c r="HY55" s="97"/>
      <c r="HZ55" s="97"/>
      <c r="IA55" s="97"/>
      <c r="IB55" s="97"/>
      <c r="IC55" s="97"/>
      <c r="ID55" s="97"/>
      <c r="IE55" s="97"/>
      <c r="IF55" s="97"/>
      <c r="IG55" s="97"/>
      <c r="IH55" s="97"/>
      <c r="II55" s="97"/>
      <c r="IJ55" s="97"/>
      <c r="IK55" s="97"/>
      <c r="IL55" s="97"/>
    </row>
    <row r="56" spans="1:246" s="98" customFormat="1" ht="12.75" customHeight="1" x14ac:dyDescent="0.25">
      <c r="A56" s="96"/>
      <c r="B56" s="31" t="s">
        <v>105</v>
      </c>
      <c r="C56" s="32" t="s">
        <v>32</v>
      </c>
      <c r="D56" s="33">
        <v>150</v>
      </c>
      <c r="E56" s="32" t="s">
        <v>95</v>
      </c>
      <c r="F56" s="34">
        <v>1980</v>
      </c>
      <c r="G56" s="34">
        <f t="shared" si="2"/>
        <v>297000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7"/>
      <c r="CM56" s="97"/>
      <c r="CN56" s="97"/>
      <c r="CO56" s="97"/>
      <c r="CP56" s="97"/>
      <c r="CQ56" s="97"/>
      <c r="CR56" s="97"/>
      <c r="CS56" s="97"/>
      <c r="CT56" s="97"/>
      <c r="CU56" s="97"/>
      <c r="CV56" s="97"/>
      <c r="CW56" s="97"/>
      <c r="CX56" s="97"/>
      <c r="CY56" s="97"/>
      <c r="CZ56" s="97"/>
      <c r="DA56" s="97"/>
      <c r="DB56" s="97"/>
      <c r="DC56" s="97"/>
      <c r="DD56" s="97"/>
      <c r="DE56" s="97"/>
      <c r="DF56" s="97"/>
      <c r="DG56" s="97"/>
      <c r="DH56" s="97"/>
      <c r="DI56" s="97"/>
      <c r="DJ56" s="97"/>
      <c r="DK56" s="97"/>
      <c r="DL56" s="97"/>
      <c r="DM56" s="97"/>
      <c r="DN56" s="97"/>
      <c r="DO56" s="97"/>
      <c r="DP56" s="97"/>
      <c r="DQ56" s="97"/>
      <c r="DR56" s="97"/>
      <c r="DS56" s="97"/>
      <c r="DT56" s="97"/>
      <c r="DU56" s="97"/>
      <c r="DV56" s="97"/>
      <c r="DW56" s="97"/>
      <c r="DX56" s="97"/>
      <c r="DY56" s="97"/>
      <c r="DZ56" s="97"/>
      <c r="EA56" s="97"/>
      <c r="EB56" s="97"/>
      <c r="EC56" s="97"/>
      <c r="ED56" s="97"/>
      <c r="EE56" s="97"/>
      <c r="EF56" s="97"/>
      <c r="EG56" s="97"/>
      <c r="EH56" s="97"/>
      <c r="EI56" s="97"/>
      <c r="EJ56" s="97"/>
      <c r="EK56" s="97"/>
      <c r="EL56" s="97"/>
      <c r="EM56" s="97"/>
      <c r="EN56" s="97"/>
      <c r="EO56" s="97"/>
      <c r="EP56" s="97"/>
      <c r="EQ56" s="97"/>
      <c r="ER56" s="97"/>
      <c r="ES56" s="97"/>
      <c r="ET56" s="97"/>
      <c r="EU56" s="97"/>
      <c r="EV56" s="97"/>
      <c r="EW56" s="97"/>
      <c r="EX56" s="97"/>
      <c r="EY56" s="97"/>
      <c r="EZ56" s="97"/>
      <c r="FA56" s="97"/>
      <c r="FB56" s="97"/>
      <c r="FC56" s="97"/>
      <c r="FD56" s="97"/>
      <c r="FE56" s="97"/>
      <c r="FF56" s="97"/>
      <c r="FG56" s="97"/>
      <c r="FH56" s="97"/>
      <c r="FI56" s="97"/>
      <c r="FJ56" s="97"/>
      <c r="FK56" s="97"/>
      <c r="FL56" s="97"/>
      <c r="FM56" s="97"/>
      <c r="FN56" s="97"/>
      <c r="FO56" s="97"/>
      <c r="FP56" s="97"/>
      <c r="FQ56" s="97"/>
      <c r="FR56" s="97"/>
      <c r="FS56" s="97"/>
      <c r="FT56" s="97"/>
      <c r="FU56" s="97"/>
      <c r="FV56" s="97"/>
      <c r="FW56" s="97"/>
      <c r="FX56" s="97"/>
      <c r="FY56" s="97"/>
      <c r="FZ56" s="97"/>
      <c r="GA56" s="97"/>
      <c r="GB56" s="97"/>
      <c r="GC56" s="97"/>
      <c r="GD56" s="97"/>
      <c r="GE56" s="97"/>
      <c r="GF56" s="97"/>
      <c r="GG56" s="97"/>
      <c r="GH56" s="97"/>
      <c r="GI56" s="97"/>
      <c r="GJ56" s="97"/>
      <c r="GK56" s="97"/>
      <c r="GL56" s="97"/>
      <c r="GM56" s="97"/>
      <c r="GN56" s="97"/>
      <c r="GO56" s="97"/>
      <c r="GP56" s="97"/>
      <c r="GQ56" s="97"/>
      <c r="GR56" s="97"/>
      <c r="GS56" s="97"/>
      <c r="GT56" s="97"/>
      <c r="GU56" s="97"/>
      <c r="GV56" s="97"/>
      <c r="GW56" s="97"/>
      <c r="GX56" s="97"/>
      <c r="GY56" s="97"/>
      <c r="GZ56" s="97"/>
      <c r="HA56" s="97"/>
      <c r="HB56" s="97"/>
      <c r="HC56" s="97"/>
      <c r="HD56" s="97"/>
      <c r="HE56" s="97"/>
      <c r="HF56" s="97"/>
      <c r="HG56" s="97"/>
      <c r="HH56" s="97"/>
      <c r="HI56" s="97"/>
      <c r="HJ56" s="97"/>
      <c r="HK56" s="97"/>
      <c r="HL56" s="97"/>
      <c r="HM56" s="97"/>
      <c r="HN56" s="97"/>
      <c r="HO56" s="97"/>
      <c r="HP56" s="97"/>
      <c r="HQ56" s="97"/>
      <c r="HR56" s="97"/>
      <c r="HS56" s="97"/>
      <c r="HT56" s="97"/>
      <c r="HU56" s="97"/>
      <c r="HV56" s="97"/>
      <c r="HW56" s="97"/>
      <c r="HX56" s="97"/>
      <c r="HY56" s="97"/>
      <c r="HZ56" s="97"/>
      <c r="IA56" s="97"/>
      <c r="IB56" s="97"/>
      <c r="IC56" s="97"/>
      <c r="ID56" s="97"/>
      <c r="IE56" s="97"/>
      <c r="IF56" s="97"/>
      <c r="IG56" s="97"/>
      <c r="IH56" s="97"/>
      <c r="II56" s="97"/>
      <c r="IJ56" s="97"/>
      <c r="IK56" s="97"/>
      <c r="IL56" s="97"/>
    </row>
    <row r="57" spans="1:246" s="93" customFormat="1" ht="12.75" customHeight="1" x14ac:dyDescent="0.25">
      <c r="A57" s="91"/>
      <c r="B57" s="22" t="s">
        <v>84</v>
      </c>
      <c r="C57" s="21"/>
      <c r="D57" s="23"/>
      <c r="E57" s="21"/>
      <c r="F57" s="20"/>
      <c r="G57" s="20">
        <f t="shared" si="2"/>
        <v>0</v>
      </c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  <c r="IG57" s="92"/>
      <c r="IH57" s="92"/>
      <c r="II57" s="92"/>
      <c r="IJ57" s="92"/>
      <c r="IK57" s="92"/>
      <c r="IL57" s="92"/>
    </row>
    <row r="58" spans="1:246" s="93" customFormat="1" ht="12.75" customHeight="1" x14ac:dyDescent="0.25">
      <c r="A58" s="91"/>
      <c r="B58" s="24" t="s">
        <v>106</v>
      </c>
      <c r="C58" s="21" t="s">
        <v>110</v>
      </c>
      <c r="D58" s="23">
        <v>1.5</v>
      </c>
      <c r="E58" s="21" t="s">
        <v>93</v>
      </c>
      <c r="F58" s="20">
        <v>196709.4</v>
      </c>
      <c r="G58" s="20">
        <f t="shared" si="2"/>
        <v>295064.09999999998</v>
      </c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</row>
    <row r="59" spans="1:246" s="93" customFormat="1" ht="12.75" customHeight="1" x14ac:dyDescent="0.25">
      <c r="A59" s="91"/>
      <c r="B59" s="22" t="s">
        <v>85</v>
      </c>
      <c r="C59" s="21" t="s">
        <v>65</v>
      </c>
      <c r="D59" s="23"/>
      <c r="E59" s="21"/>
      <c r="F59" s="20" t="s">
        <v>65</v>
      </c>
      <c r="G59" s="20" t="s">
        <v>65</v>
      </c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</row>
    <row r="60" spans="1:246" s="93" customFormat="1" ht="12.75" customHeight="1" x14ac:dyDescent="0.25">
      <c r="A60" s="91"/>
      <c r="B60" s="24" t="s">
        <v>107</v>
      </c>
      <c r="C60" s="21" t="s">
        <v>110</v>
      </c>
      <c r="D60" s="23">
        <v>0.5</v>
      </c>
      <c r="E60" s="21" t="s">
        <v>97</v>
      </c>
      <c r="F60" s="20">
        <v>77792.51999999999</v>
      </c>
      <c r="G60" s="20">
        <f t="shared" si="2"/>
        <v>38896.259999999995</v>
      </c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2"/>
      <c r="IH60" s="92"/>
      <c r="II60" s="92"/>
      <c r="IJ60" s="92"/>
      <c r="IK60" s="92"/>
      <c r="IL60" s="92"/>
    </row>
    <row r="61" spans="1:246" s="93" customFormat="1" ht="12.75" customHeight="1" x14ac:dyDescent="0.25">
      <c r="A61" s="91"/>
      <c r="B61" s="24" t="s">
        <v>108</v>
      </c>
      <c r="C61" s="21" t="s">
        <v>110</v>
      </c>
      <c r="D61" s="23">
        <v>1.5</v>
      </c>
      <c r="E61" s="21" t="s">
        <v>97</v>
      </c>
      <c r="F61" s="20">
        <v>132571.94999999998</v>
      </c>
      <c r="G61" s="20">
        <f t="shared" si="2"/>
        <v>198857.92499999999</v>
      </c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</row>
    <row r="62" spans="1:246" s="93" customFormat="1" ht="12.75" customHeight="1" x14ac:dyDescent="0.25">
      <c r="A62" s="91"/>
      <c r="B62" s="24" t="s">
        <v>109</v>
      </c>
      <c r="C62" s="21" t="s">
        <v>86</v>
      </c>
      <c r="D62" s="23">
        <v>2</v>
      </c>
      <c r="E62" s="21" t="s">
        <v>97</v>
      </c>
      <c r="F62" s="20">
        <v>22281</v>
      </c>
      <c r="G62" s="20">
        <f t="shared" si="2"/>
        <v>44562</v>
      </c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</row>
    <row r="63" spans="1:246" ht="13.5" customHeight="1" x14ac:dyDescent="0.25">
      <c r="A63" s="73"/>
      <c r="B63" s="5" t="s">
        <v>33</v>
      </c>
      <c r="C63" s="6"/>
      <c r="D63" s="6"/>
      <c r="E63" s="6"/>
      <c r="F63" s="6"/>
      <c r="G63" s="11">
        <f>SUM(G51:G62)</f>
        <v>2856780.2849999997</v>
      </c>
    </row>
    <row r="64" spans="1:246" ht="12" customHeight="1" x14ac:dyDescent="0.25">
      <c r="A64" s="66"/>
      <c r="B64" s="40"/>
      <c r="C64" s="41"/>
      <c r="D64" s="42"/>
      <c r="E64" s="42"/>
      <c r="F64" s="43"/>
      <c r="G64" s="43"/>
    </row>
    <row r="65" spans="1:246" ht="12" customHeight="1" x14ac:dyDescent="0.25">
      <c r="A65" s="73"/>
      <c r="B65" s="44" t="s">
        <v>34</v>
      </c>
      <c r="C65" s="45"/>
      <c r="D65" s="46"/>
      <c r="E65" s="46"/>
      <c r="F65" s="46"/>
      <c r="G65" s="46"/>
    </row>
    <row r="66" spans="1:246" ht="24" customHeight="1" x14ac:dyDescent="0.25">
      <c r="A66" s="73"/>
      <c r="B66" s="47" t="s">
        <v>35</v>
      </c>
      <c r="C66" s="48" t="s">
        <v>30</v>
      </c>
      <c r="D66" s="48" t="s">
        <v>31</v>
      </c>
      <c r="E66" s="47" t="s">
        <v>17</v>
      </c>
      <c r="F66" s="48" t="s">
        <v>18</v>
      </c>
      <c r="G66" s="47" t="s">
        <v>19</v>
      </c>
    </row>
    <row r="67" spans="1:246" s="93" customFormat="1" ht="12.75" customHeight="1" x14ac:dyDescent="0.25">
      <c r="A67" s="91"/>
      <c r="B67" s="14" t="s">
        <v>87</v>
      </c>
      <c r="C67" s="25" t="s">
        <v>88</v>
      </c>
      <c r="D67" s="26">
        <v>540</v>
      </c>
      <c r="E67" s="15" t="s">
        <v>94</v>
      </c>
      <c r="F67" s="26">
        <v>3300</v>
      </c>
      <c r="G67" s="26">
        <f>D67*F67</f>
        <v>1782000</v>
      </c>
      <c r="H67" s="92"/>
      <c r="I67" s="92" t="s">
        <v>65</v>
      </c>
      <c r="J67" s="102" t="s">
        <v>65</v>
      </c>
      <c r="K67" s="92" t="s">
        <v>65</v>
      </c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  <c r="CJ67" s="92"/>
      <c r="CK67" s="92"/>
      <c r="CL67" s="92"/>
      <c r="CM67" s="92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2"/>
      <c r="CY67" s="92"/>
      <c r="CZ67" s="92"/>
      <c r="DA67" s="92"/>
      <c r="DB67" s="92"/>
      <c r="DC67" s="92"/>
      <c r="DD67" s="92"/>
      <c r="DE67" s="92"/>
      <c r="DF67" s="92"/>
      <c r="DG67" s="92"/>
      <c r="DH67" s="92"/>
      <c r="DI67" s="92"/>
      <c r="DJ67" s="92"/>
      <c r="DK67" s="92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2"/>
      <c r="DW67" s="92"/>
      <c r="DX67" s="92"/>
      <c r="DY67" s="92"/>
      <c r="DZ67" s="92"/>
      <c r="EA67" s="92"/>
      <c r="EB67" s="92"/>
      <c r="EC67" s="92"/>
      <c r="ED67" s="92"/>
      <c r="EE67" s="92"/>
      <c r="EF67" s="92"/>
      <c r="EG67" s="92"/>
      <c r="EH67" s="92"/>
      <c r="EI67" s="92"/>
      <c r="EJ67" s="92"/>
      <c r="EK67" s="92"/>
      <c r="EL67" s="92"/>
      <c r="EM67" s="92"/>
      <c r="EN67" s="92"/>
      <c r="EO67" s="92"/>
      <c r="EP67" s="92"/>
      <c r="EQ67" s="92"/>
      <c r="ER67" s="92"/>
      <c r="ES67" s="92"/>
      <c r="ET67" s="92"/>
      <c r="EU67" s="92"/>
      <c r="EV67" s="92"/>
      <c r="EW67" s="92"/>
      <c r="EX67" s="92"/>
      <c r="EY67" s="92"/>
      <c r="EZ67" s="92"/>
      <c r="FA67" s="92"/>
      <c r="FB67" s="92"/>
      <c r="FC67" s="92"/>
      <c r="FD67" s="92"/>
      <c r="FE67" s="92"/>
      <c r="FF67" s="92"/>
      <c r="FG67" s="92"/>
      <c r="FH67" s="92"/>
      <c r="FI67" s="92"/>
      <c r="FJ67" s="92"/>
      <c r="FK67" s="92"/>
      <c r="FL67" s="92"/>
      <c r="FM67" s="92"/>
      <c r="FN67" s="92"/>
      <c r="FO67" s="92"/>
      <c r="FP67" s="92"/>
      <c r="FQ67" s="92"/>
      <c r="FR67" s="92"/>
      <c r="FS67" s="92"/>
      <c r="FT67" s="92"/>
      <c r="FU67" s="92"/>
      <c r="FV67" s="92"/>
      <c r="FW67" s="92"/>
      <c r="FX67" s="92"/>
      <c r="FY67" s="92"/>
      <c r="FZ67" s="92"/>
      <c r="GA67" s="92"/>
      <c r="GB67" s="92"/>
      <c r="GC67" s="92"/>
      <c r="GD67" s="92"/>
      <c r="GE67" s="92"/>
      <c r="GF67" s="92"/>
      <c r="GG67" s="92"/>
      <c r="GH67" s="92"/>
      <c r="GI67" s="92"/>
      <c r="GJ67" s="92"/>
      <c r="GK67" s="92"/>
      <c r="GL67" s="92"/>
      <c r="GM67" s="92"/>
      <c r="GN67" s="92"/>
      <c r="GO67" s="92"/>
      <c r="GP67" s="92"/>
      <c r="GQ67" s="92"/>
      <c r="GR67" s="92"/>
      <c r="GS67" s="92"/>
      <c r="GT67" s="92"/>
      <c r="GU67" s="92"/>
      <c r="GV67" s="92"/>
      <c r="GW67" s="92"/>
      <c r="GX67" s="92"/>
      <c r="GY67" s="92"/>
      <c r="GZ67" s="92"/>
      <c r="HA67" s="92"/>
      <c r="HB67" s="92"/>
      <c r="HC67" s="92"/>
      <c r="HD67" s="92"/>
      <c r="HE67" s="92"/>
      <c r="HF67" s="92"/>
      <c r="HG67" s="92"/>
      <c r="HH67" s="92"/>
      <c r="HI67" s="92"/>
      <c r="HJ67" s="92"/>
      <c r="HK67" s="92"/>
      <c r="HL67" s="92"/>
      <c r="HM67" s="92"/>
      <c r="HN67" s="92"/>
      <c r="HO67" s="92"/>
      <c r="HP67" s="92"/>
      <c r="HQ67" s="92"/>
      <c r="HR67" s="92"/>
      <c r="HS67" s="92"/>
      <c r="HT67" s="92"/>
      <c r="HU67" s="92"/>
      <c r="HV67" s="92"/>
      <c r="HW67" s="92"/>
      <c r="HX67" s="92"/>
      <c r="HY67" s="92"/>
      <c r="HZ67" s="92"/>
      <c r="IA67" s="92"/>
      <c r="IB67" s="92"/>
      <c r="IC67" s="92"/>
      <c r="ID67" s="92"/>
      <c r="IE67" s="92"/>
      <c r="IF67" s="92"/>
      <c r="IG67" s="92"/>
      <c r="IH67" s="92"/>
      <c r="II67" s="92"/>
      <c r="IJ67" s="92"/>
      <c r="IK67" s="92"/>
      <c r="IL67" s="92"/>
    </row>
    <row r="68" spans="1:246" s="93" customFormat="1" ht="12.75" customHeight="1" x14ac:dyDescent="0.25">
      <c r="A68" s="103"/>
      <c r="B68" s="14" t="s">
        <v>112</v>
      </c>
      <c r="C68" s="25" t="s">
        <v>88</v>
      </c>
      <c r="D68" s="26">
        <v>3</v>
      </c>
      <c r="E68" s="15" t="s">
        <v>98</v>
      </c>
      <c r="F68" s="26">
        <v>239786</v>
      </c>
      <c r="G68" s="26">
        <f>D68*F68</f>
        <v>719358</v>
      </c>
      <c r="H68" s="92"/>
      <c r="I68" s="92" t="s">
        <v>65</v>
      </c>
      <c r="J68" s="102" t="s">
        <v>65</v>
      </c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</row>
    <row r="69" spans="1:246" ht="13.5" customHeight="1" x14ac:dyDescent="0.25">
      <c r="A69" s="73"/>
      <c r="B69" s="104" t="s">
        <v>36</v>
      </c>
      <c r="C69" s="105"/>
      <c r="D69" s="105"/>
      <c r="E69" s="105"/>
      <c r="F69" s="105"/>
      <c r="G69" s="106">
        <f>SUM(G67:G68)</f>
        <v>2501358</v>
      </c>
    </row>
    <row r="70" spans="1:246" ht="12" customHeight="1" x14ac:dyDescent="0.25">
      <c r="A70" s="66"/>
      <c r="B70" s="107"/>
      <c r="C70" s="107"/>
      <c r="D70" s="108"/>
      <c r="E70" s="108"/>
      <c r="F70" s="109"/>
      <c r="G70" s="109"/>
    </row>
    <row r="71" spans="1:246" ht="12" customHeight="1" x14ac:dyDescent="0.25">
      <c r="A71" s="110"/>
      <c r="B71" s="49" t="s">
        <v>37</v>
      </c>
      <c r="C71" s="50"/>
      <c r="D71" s="51"/>
      <c r="E71" s="51"/>
      <c r="F71" s="51"/>
      <c r="G71" s="52">
        <f>G32+G37+G47+G63+G69</f>
        <v>9442322.9250000007</v>
      </c>
    </row>
    <row r="72" spans="1:246" ht="12" customHeight="1" x14ac:dyDescent="0.25">
      <c r="A72" s="110"/>
      <c r="B72" s="53" t="s">
        <v>38</v>
      </c>
      <c r="C72" s="54"/>
      <c r="D72" s="55"/>
      <c r="E72" s="55"/>
      <c r="F72" s="55"/>
      <c r="G72" s="56">
        <f>G71*0.05</f>
        <v>472116.14625000005</v>
      </c>
    </row>
    <row r="73" spans="1:246" ht="12" customHeight="1" x14ac:dyDescent="0.25">
      <c r="A73" s="110"/>
      <c r="B73" s="57" t="s">
        <v>39</v>
      </c>
      <c r="C73" s="58"/>
      <c r="D73" s="59"/>
      <c r="E73" s="59"/>
      <c r="F73" s="59"/>
      <c r="G73" s="60">
        <f>G72+G71</f>
        <v>9914439.071250001</v>
      </c>
    </row>
    <row r="74" spans="1:246" ht="12" customHeight="1" x14ac:dyDescent="0.25">
      <c r="A74" s="110"/>
      <c r="B74" s="53" t="s">
        <v>40</v>
      </c>
      <c r="C74" s="54"/>
      <c r="D74" s="55"/>
      <c r="E74" s="55"/>
      <c r="F74" s="55"/>
      <c r="G74" s="56">
        <f>G12</f>
        <v>14400000</v>
      </c>
    </row>
    <row r="75" spans="1:246" ht="12" customHeight="1" x14ac:dyDescent="0.25">
      <c r="A75" s="110"/>
      <c r="B75" s="61" t="s">
        <v>41</v>
      </c>
      <c r="C75" s="62"/>
      <c r="D75" s="63"/>
      <c r="E75" s="63"/>
      <c r="F75" s="63"/>
      <c r="G75" s="64">
        <f>G74-G73</f>
        <v>4485560.928749999</v>
      </c>
    </row>
    <row r="76" spans="1:246" ht="12" customHeight="1" x14ac:dyDescent="0.25">
      <c r="A76" s="110"/>
      <c r="B76" s="111" t="s">
        <v>118</v>
      </c>
      <c r="C76" s="112"/>
      <c r="D76" s="113"/>
      <c r="E76" s="113"/>
      <c r="F76" s="113"/>
      <c r="G76" s="114"/>
    </row>
    <row r="77" spans="1:246" ht="12.75" customHeight="1" thickBot="1" x14ac:dyDescent="0.3">
      <c r="A77" s="110"/>
      <c r="B77" s="115"/>
      <c r="C77" s="112"/>
      <c r="D77" s="113"/>
      <c r="E77" s="113"/>
      <c r="F77" s="113"/>
      <c r="G77" s="114"/>
    </row>
    <row r="78" spans="1:246" ht="12" customHeight="1" x14ac:dyDescent="0.25">
      <c r="A78" s="110"/>
      <c r="B78" s="116" t="s">
        <v>119</v>
      </c>
      <c r="C78" s="117"/>
      <c r="D78" s="118"/>
      <c r="E78" s="118"/>
      <c r="F78" s="119"/>
      <c r="G78" s="114"/>
    </row>
    <row r="79" spans="1:246" ht="12" customHeight="1" x14ac:dyDescent="0.25">
      <c r="A79" s="110"/>
      <c r="B79" s="120" t="s">
        <v>42</v>
      </c>
      <c r="C79" s="121"/>
      <c r="D79" s="122"/>
      <c r="E79" s="122"/>
      <c r="F79" s="123"/>
      <c r="G79" s="114"/>
    </row>
    <row r="80" spans="1:246" ht="12" customHeight="1" x14ac:dyDescent="0.25">
      <c r="A80" s="110"/>
      <c r="B80" s="120" t="s">
        <v>43</v>
      </c>
      <c r="C80" s="121"/>
      <c r="D80" s="122"/>
      <c r="E80" s="122"/>
      <c r="F80" s="123"/>
      <c r="G80" s="114"/>
    </row>
    <row r="81" spans="1:7" ht="12" customHeight="1" x14ac:dyDescent="0.25">
      <c r="A81" s="110"/>
      <c r="B81" s="120" t="s">
        <v>44</v>
      </c>
      <c r="C81" s="121"/>
      <c r="D81" s="122"/>
      <c r="E81" s="122"/>
      <c r="F81" s="123"/>
      <c r="G81" s="114"/>
    </row>
    <row r="82" spans="1:7" ht="12" customHeight="1" x14ac:dyDescent="0.25">
      <c r="A82" s="110"/>
      <c r="B82" s="120" t="s">
        <v>45</v>
      </c>
      <c r="C82" s="121"/>
      <c r="D82" s="122"/>
      <c r="E82" s="122"/>
      <c r="F82" s="123"/>
      <c r="G82" s="114"/>
    </row>
    <row r="83" spans="1:7" ht="12" customHeight="1" x14ac:dyDescent="0.25">
      <c r="A83" s="110"/>
      <c r="B83" s="120" t="s">
        <v>46</v>
      </c>
      <c r="C83" s="121"/>
      <c r="D83" s="122"/>
      <c r="E83" s="122"/>
      <c r="F83" s="123"/>
      <c r="G83" s="114"/>
    </row>
    <row r="84" spans="1:7" ht="12.75" customHeight="1" thickBot="1" x14ac:dyDescent="0.3">
      <c r="A84" s="110"/>
      <c r="B84" s="124" t="s">
        <v>47</v>
      </c>
      <c r="C84" s="125"/>
      <c r="D84" s="126"/>
      <c r="E84" s="126"/>
      <c r="F84" s="127"/>
      <c r="G84" s="114"/>
    </row>
    <row r="85" spans="1:7" ht="12.75" customHeight="1" thickBot="1" x14ac:dyDescent="0.3">
      <c r="A85" s="110"/>
      <c r="B85" s="115"/>
      <c r="C85" s="121"/>
      <c r="D85" s="122"/>
      <c r="E85" s="122"/>
      <c r="F85" s="122"/>
      <c r="G85" s="114"/>
    </row>
    <row r="86" spans="1:7" ht="15" customHeight="1" thickBot="1" x14ac:dyDescent="0.3">
      <c r="A86" s="110"/>
      <c r="B86" s="148" t="s">
        <v>48</v>
      </c>
      <c r="C86" s="149"/>
      <c r="D86" s="150"/>
      <c r="E86" s="128"/>
      <c r="F86" s="128"/>
      <c r="G86" s="114"/>
    </row>
    <row r="87" spans="1:7" ht="12" customHeight="1" x14ac:dyDescent="0.25">
      <c r="A87" s="110"/>
      <c r="B87" s="129" t="s">
        <v>35</v>
      </c>
      <c r="C87" s="130" t="s">
        <v>49</v>
      </c>
      <c r="D87" s="131" t="s">
        <v>50</v>
      </c>
      <c r="E87" s="128"/>
      <c r="F87" s="128"/>
      <c r="G87" s="114"/>
    </row>
    <row r="88" spans="1:7" ht="12" customHeight="1" x14ac:dyDescent="0.25">
      <c r="A88" s="110"/>
      <c r="B88" s="132" t="s">
        <v>51</v>
      </c>
      <c r="C88" s="133">
        <f>G32</f>
        <v>3510000</v>
      </c>
      <c r="D88" s="134">
        <f>(C88/C94)</f>
        <v>0.35402910591062448</v>
      </c>
      <c r="E88" s="128"/>
      <c r="F88" s="128"/>
      <c r="G88" s="114"/>
    </row>
    <row r="89" spans="1:7" ht="12" customHeight="1" x14ac:dyDescent="0.25">
      <c r="A89" s="110"/>
      <c r="B89" s="132" t="s">
        <v>52</v>
      </c>
      <c r="C89" s="135">
        <v>0</v>
      </c>
      <c r="D89" s="134">
        <v>0</v>
      </c>
      <c r="E89" s="128"/>
      <c r="F89" s="128"/>
      <c r="G89" s="114"/>
    </row>
    <row r="90" spans="1:7" ht="12" customHeight="1" x14ac:dyDescent="0.25">
      <c r="A90" s="110"/>
      <c r="B90" s="132" t="s">
        <v>53</v>
      </c>
      <c r="C90" s="133">
        <f>G47</f>
        <v>574184.64</v>
      </c>
      <c r="D90" s="134">
        <f>(C90/C94)</f>
        <v>5.7913981403650651E-2</v>
      </c>
      <c r="E90" s="128"/>
      <c r="F90" s="128"/>
      <c r="G90" s="114"/>
    </row>
    <row r="91" spans="1:7" ht="12" customHeight="1" x14ac:dyDescent="0.25">
      <c r="A91" s="110"/>
      <c r="B91" s="132" t="s">
        <v>29</v>
      </c>
      <c r="C91" s="133">
        <f>G63</f>
        <v>2856780.2849999997</v>
      </c>
      <c r="D91" s="134">
        <f>(C91/C94)</f>
        <v>0.28814341027967205</v>
      </c>
      <c r="E91" s="128"/>
      <c r="F91" s="128"/>
      <c r="G91" s="114"/>
    </row>
    <row r="92" spans="1:7" ht="12" customHeight="1" x14ac:dyDescent="0.25">
      <c r="A92" s="110"/>
      <c r="B92" s="132" t="s">
        <v>54</v>
      </c>
      <c r="C92" s="136">
        <f>G69</f>
        <v>2501358</v>
      </c>
      <c r="D92" s="134">
        <f>(C92/C94)</f>
        <v>0.25229445478700507</v>
      </c>
      <c r="E92" s="137"/>
      <c r="F92" s="137"/>
      <c r="G92" s="114"/>
    </row>
    <row r="93" spans="1:7" ht="12" customHeight="1" x14ac:dyDescent="0.25">
      <c r="A93" s="110"/>
      <c r="B93" s="132" t="s">
        <v>55</v>
      </c>
      <c r="C93" s="136">
        <f>G72</f>
        <v>472116.14625000005</v>
      </c>
      <c r="D93" s="134">
        <f>(C93/C94)</f>
        <v>4.7619047619047616E-2</v>
      </c>
      <c r="E93" s="137"/>
      <c r="F93" s="137"/>
      <c r="G93" s="114"/>
    </row>
    <row r="94" spans="1:7" ht="12.75" customHeight="1" thickBot="1" x14ac:dyDescent="0.3">
      <c r="A94" s="110"/>
      <c r="B94" s="138" t="s">
        <v>56</v>
      </c>
      <c r="C94" s="139">
        <f>SUM(C88:C93)</f>
        <v>9914439.071250001</v>
      </c>
      <c r="D94" s="140">
        <f>SUM(D88:D93)</f>
        <v>0.99999999999999978</v>
      </c>
      <c r="E94" s="137"/>
      <c r="F94" s="137"/>
      <c r="G94" s="114"/>
    </row>
    <row r="95" spans="1:7" ht="12" customHeight="1" x14ac:dyDescent="0.25">
      <c r="A95" s="110"/>
      <c r="B95" s="115"/>
      <c r="C95" s="112"/>
      <c r="D95" s="113"/>
      <c r="E95" s="113"/>
      <c r="F95" s="113"/>
      <c r="G95" s="114"/>
    </row>
    <row r="96" spans="1:7" ht="12.75" customHeight="1" thickBot="1" x14ac:dyDescent="0.3">
      <c r="A96" s="110"/>
      <c r="B96" s="65"/>
      <c r="C96" s="112"/>
      <c r="D96" s="113"/>
      <c r="E96" s="113"/>
      <c r="F96" s="113"/>
      <c r="G96" s="114"/>
    </row>
    <row r="97" spans="1:7" ht="12" customHeight="1" thickBot="1" x14ac:dyDescent="0.3">
      <c r="A97" s="110"/>
      <c r="B97" s="148" t="s">
        <v>89</v>
      </c>
      <c r="C97" s="149"/>
      <c r="D97" s="149"/>
      <c r="E97" s="150"/>
      <c r="F97" s="137"/>
      <c r="G97" s="114"/>
    </row>
    <row r="98" spans="1:7" ht="12" customHeight="1" x14ac:dyDescent="0.25">
      <c r="A98" s="110"/>
      <c r="B98" s="141" t="s">
        <v>90</v>
      </c>
      <c r="C98" s="142">
        <v>40000</v>
      </c>
      <c r="D98" s="143">
        <v>45000</v>
      </c>
      <c r="E98" s="142">
        <v>50000</v>
      </c>
      <c r="F98" s="144"/>
      <c r="G98" s="145"/>
    </row>
    <row r="99" spans="1:7" ht="12.75" customHeight="1" thickBot="1" x14ac:dyDescent="0.3">
      <c r="A99" s="110"/>
      <c r="B99" s="138" t="s">
        <v>91</v>
      </c>
      <c r="C99" s="139">
        <f>(G73/C98)</f>
        <v>247.86097678125003</v>
      </c>
      <c r="D99" s="139">
        <f>(G73/D98)</f>
        <v>220.32086825000002</v>
      </c>
      <c r="E99" s="146">
        <f>(G73/E98)</f>
        <v>198.28878142500002</v>
      </c>
      <c r="F99" s="144"/>
      <c r="G99" s="145"/>
    </row>
    <row r="100" spans="1:7" ht="15.6" customHeight="1" x14ac:dyDescent="0.25">
      <c r="A100" s="110"/>
      <c r="B100" s="111" t="s">
        <v>57</v>
      </c>
      <c r="C100" s="121"/>
      <c r="D100" s="122"/>
      <c r="E100" s="122"/>
      <c r="F100" s="122"/>
      <c r="G100" s="122"/>
    </row>
  </sheetData>
  <mergeCells count="11">
    <mergeCell ref="E9:F9"/>
    <mergeCell ref="E14:F14"/>
    <mergeCell ref="E15:F15"/>
    <mergeCell ref="B17:G17"/>
    <mergeCell ref="E12:F12"/>
    <mergeCell ref="B97:E97"/>
    <mergeCell ref="E13:F13"/>
    <mergeCell ref="E11:F11"/>
    <mergeCell ref="E10:F10"/>
    <mergeCell ref="B86:D86"/>
    <mergeCell ref="C49:E49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MILANESA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2023-03-28T13:36:25Z</dcterms:modified>
</cp:coreProperties>
</file>