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LECHUGA" sheetId="1" r:id="rId1"/>
  </sheets>
  <calcPr calcId="152511"/>
</workbook>
</file>

<file path=xl/calcChain.xml><?xml version="1.0" encoding="utf-8"?>
<calcChain xmlns="http://schemas.openxmlformats.org/spreadsheetml/2006/main">
  <c r="G40" i="1" l="1"/>
  <c r="G26" i="1"/>
  <c r="F23" i="1"/>
  <c r="F24" i="1"/>
  <c r="F25" i="1" s="1"/>
  <c r="F22" i="1"/>
  <c r="G65" i="1" l="1"/>
  <c r="G64" i="1"/>
  <c r="G66" i="1" s="1"/>
  <c r="G12" i="1" l="1"/>
  <c r="G57" i="1" l="1"/>
  <c r="G55" i="1"/>
  <c r="G56" i="1"/>
  <c r="G53" i="1"/>
  <c r="G48" i="1"/>
  <c r="G50" i="1"/>
  <c r="G51" i="1"/>
  <c r="G36" i="1"/>
  <c r="G37" i="1"/>
  <c r="G38" i="1"/>
  <c r="G39" i="1"/>
  <c r="G35" i="1"/>
  <c r="G47" i="1" l="1"/>
  <c r="G25" i="1"/>
  <c r="G24" i="1"/>
  <c r="G22" i="1"/>
  <c r="G23" i="1"/>
  <c r="G31" i="1" l="1"/>
  <c r="G45" i="1" l="1"/>
  <c r="G58" i="1"/>
  <c r="C86" i="1" l="1"/>
  <c r="C89" i="1"/>
  <c r="G21" i="1"/>
  <c r="G71" i="1"/>
  <c r="C85" i="1" l="1"/>
  <c r="G59" i="1"/>
  <c r="C88" i="1" s="1"/>
  <c r="C87" i="1"/>
  <c r="G68" i="1" l="1"/>
  <c r="G69" i="1" s="1"/>
  <c r="G70" i="1" l="1"/>
  <c r="D96" i="1" s="1"/>
  <c r="C90" i="1"/>
  <c r="E96" i="1" l="1"/>
  <c r="C91" i="1"/>
  <c r="D90" i="1" s="1"/>
  <c r="C96" i="1"/>
  <c r="G72" i="1"/>
  <c r="D86" i="1" l="1"/>
  <c r="D89" i="1"/>
  <c r="D87" i="1"/>
  <c r="D88" i="1"/>
  <c r="D85" i="1"/>
  <c r="D91" i="1" l="1"/>
</calcChain>
</file>

<file path=xl/sharedStrings.xml><?xml version="1.0" encoding="utf-8"?>
<sst xmlns="http://schemas.openxmlformats.org/spreadsheetml/2006/main" count="167" uniqueCount="113">
  <si>
    <t>RUBRO O CULTIVO</t>
  </si>
  <si>
    <t>LECHUGA</t>
  </si>
  <si>
    <t>RENDIMIENTO (Unidad/Há.)</t>
  </si>
  <si>
    <t>VARIEDAD</t>
  </si>
  <si>
    <t>MILANESA</t>
  </si>
  <si>
    <t>FECHA ESTIMADA  PRECIO VENTA</t>
  </si>
  <si>
    <t>ENE-DIC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</si>
  <si>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</si>
  <si>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</si>
  <si>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</si>
  <si>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</si>
  <si>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</si>
  <si>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</si>
  <si>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</si>
  <si>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</si>
  <si>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</si>
  <si>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</si>
  <si>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</si>
  <si>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</si>
  <si>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</si>
  <si>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</si>
  <si>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</si>
  <si>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</si>
  <si>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</si>
  <si>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</si>
  <si>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</si>
  <si>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</si>
  <si>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</si>
  <si>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</si>
  <si>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</si>
  <si>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</si>
  <si>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</si>
  <si>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</si>
  <si>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Junio</t>
  </si>
  <si>
    <t>Control de malezas</t>
  </si>
  <si>
    <t>Riego</t>
  </si>
  <si>
    <t>Junio-Diciembre</t>
  </si>
  <si>
    <t>Aplicación Fertilizante</t>
  </si>
  <si>
    <t>Aplicación agroquimicos</t>
  </si>
  <si>
    <t>Subtotal Jornadas Hombre</t>
  </si>
  <si>
    <t>JORNADAS ANIMAL</t>
  </si>
  <si>
    <t>Subtotal Jornadas Animal</t>
  </si>
  <si>
    <t>MAQUINARIA</t>
  </si>
  <si>
    <t>Aradura</t>
  </si>
  <si>
    <t>JM</t>
  </si>
  <si>
    <t>Mayo-Junio</t>
  </si>
  <si>
    <t>Rastrajes</t>
  </si>
  <si>
    <t>Acequiadora</t>
  </si>
  <si>
    <t>Melgadura</t>
  </si>
  <si>
    <t>Acarreo de insumos</t>
  </si>
  <si>
    <t>Junio-agosto</t>
  </si>
  <si>
    <t>Subtotal Costo Maquinaria</t>
  </si>
  <si>
    <t>INSUMOS</t>
  </si>
  <si>
    <t>Insumos</t>
  </si>
  <si>
    <t>Unidad (Kg/l/u)</t>
  </si>
  <si>
    <t>Cantidad (Kg/l/u)</t>
  </si>
  <si>
    <t>SEMILLAS</t>
  </si>
  <si>
    <t>Plantula</t>
  </si>
  <si>
    <t>Kg</t>
  </si>
  <si>
    <t>Junio-Septiembre</t>
  </si>
  <si>
    <t>FERTILIZANTES</t>
  </si>
  <si>
    <t>Mezcla hortalicera</t>
  </si>
  <si>
    <t>Urea</t>
  </si>
  <si>
    <t>Julio-Agosto</t>
  </si>
  <si>
    <t>FUNGICIDAS</t>
  </si>
  <si>
    <t>Polyben 50 WP</t>
  </si>
  <si>
    <t>Lt</t>
  </si>
  <si>
    <t>Mancozeb 80 WP</t>
  </si>
  <si>
    <t>Junio-Agosto</t>
  </si>
  <si>
    <t xml:space="preserve">INSECTICIDA </t>
  </si>
  <si>
    <t>Karate zeon</t>
  </si>
  <si>
    <t>OTROS</t>
  </si>
  <si>
    <t>Fosfimax 40-20</t>
  </si>
  <si>
    <t>Junio-Noviembre</t>
  </si>
  <si>
    <t>Frutaliv</t>
  </si>
  <si>
    <t>Analisis de suelo (completo)</t>
  </si>
  <si>
    <t>Un</t>
  </si>
  <si>
    <t>Marzo-Abril</t>
  </si>
  <si>
    <t>Terrasorb</t>
  </si>
  <si>
    <t>Subtotal Insumos</t>
  </si>
  <si>
    <t>Item</t>
  </si>
  <si>
    <t>Traslados internos</t>
  </si>
  <si>
    <t>Anual</t>
  </si>
  <si>
    <t>Cosecha</t>
  </si>
  <si>
    <t>Septiembre-Diciembre</t>
  </si>
  <si>
    <t>Acarreo de cosecha a camión (cajas)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</si>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</sst>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695325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0" zoomScaleNormal="140" workbookViewId="0">
      <selection activeCell="K58" sqref="K5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55000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120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6600000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14</v>
      </c>
      <c r="E21" s="31" t="s">
        <v>33</v>
      </c>
      <c r="F21" s="17">
        <v>18000</v>
      </c>
      <c r="G21" s="17">
        <f>(D21*F21)</f>
        <v>252000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16</v>
      </c>
      <c r="E22" s="31" t="s">
        <v>33</v>
      </c>
      <c r="F22" s="17">
        <f>F21</f>
        <v>18000</v>
      </c>
      <c r="G22" s="17">
        <f t="shared" ref="G22:G23" si="0">(D22*F22)</f>
        <v>288000</v>
      </c>
    </row>
    <row r="23" spans="1:7" ht="12.75" customHeight="1" x14ac:dyDescent="0.25">
      <c r="A23" s="23"/>
      <c r="B23" s="12" t="s">
        <v>35</v>
      </c>
      <c r="C23" s="31" t="s">
        <v>32</v>
      </c>
      <c r="D23" s="32">
        <v>8</v>
      </c>
      <c r="E23" s="31" t="s">
        <v>36</v>
      </c>
      <c r="F23" s="17">
        <f t="shared" ref="F23:F25" si="1">F22</f>
        <v>18000</v>
      </c>
      <c r="G23" s="17">
        <f t="shared" si="0"/>
        <v>144000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4</v>
      </c>
      <c r="E24" s="31" t="s">
        <v>36</v>
      </c>
      <c r="F24" s="17">
        <f t="shared" si="1"/>
        <v>18000</v>
      </c>
      <c r="G24" s="17">
        <f>(D24*F24)</f>
        <v>72000</v>
      </c>
    </row>
    <row r="25" spans="1:7" ht="12.75" customHeight="1" x14ac:dyDescent="0.25">
      <c r="A25" s="23"/>
      <c r="B25" s="12" t="s">
        <v>38</v>
      </c>
      <c r="C25" s="31" t="s">
        <v>32</v>
      </c>
      <c r="D25" s="32">
        <v>4</v>
      </c>
      <c r="E25" s="31" t="s">
        <v>36</v>
      </c>
      <c r="F25" s="17">
        <f t="shared" si="1"/>
        <v>18000</v>
      </c>
      <c r="G25" s="17">
        <f>(D25*F25)</f>
        <v>72000</v>
      </c>
    </row>
    <row r="26" spans="1:7" ht="12.75" customHeight="1" x14ac:dyDescent="0.25">
      <c r="A26" s="23"/>
      <c r="B26" s="33" t="s">
        <v>39</v>
      </c>
      <c r="C26" s="34"/>
      <c r="D26" s="34"/>
      <c r="E26" s="34"/>
      <c r="F26" s="35"/>
      <c r="G26" s="36">
        <f>SUM(G21:G25)</f>
        <v>828000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40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25</v>
      </c>
      <c r="C29" s="98" t="s">
        <v>26</v>
      </c>
      <c r="D29" s="98" t="s">
        <v>27</v>
      </c>
      <c r="E29" s="97" t="s">
        <v>28</v>
      </c>
      <c r="F29" s="98" t="s">
        <v>29</v>
      </c>
      <c r="G29" s="97" t="s">
        <v>30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41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42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11" ht="12.75" customHeight="1" x14ac:dyDescent="0.25">
      <c r="A35" s="23"/>
      <c r="B35" s="12" t="s">
        <v>43</v>
      </c>
      <c r="C35" s="31" t="s">
        <v>44</v>
      </c>
      <c r="D35" s="32">
        <v>0.125</v>
      </c>
      <c r="E35" s="31" t="s">
        <v>45</v>
      </c>
      <c r="F35" s="17">
        <v>400000</v>
      </c>
      <c r="G35" s="17">
        <f>(D35*F35)</f>
        <v>50000</v>
      </c>
    </row>
    <row r="36" spans="1:11" ht="12.75" customHeight="1" x14ac:dyDescent="0.25">
      <c r="A36" s="23"/>
      <c r="B36" s="12" t="s">
        <v>46</v>
      </c>
      <c r="C36" s="31" t="s">
        <v>44</v>
      </c>
      <c r="D36" s="32">
        <v>0.375</v>
      </c>
      <c r="E36" s="31" t="s">
        <v>45</v>
      </c>
      <c r="F36" s="17">
        <v>280000</v>
      </c>
      <c r="G36" s="17">
        <f t="shared" ref="G36:G39" si="2">(D36*F36)</f>
        <v>105000</v>
      </c>
    </row>
    <row r="37" spans="1:11" ht="12.75" customHeight="1" x14ac:dyDescent="0.25">
      <c r="A37" s="23"/>
      <c r="B37" s="12" t="s">
        <v>47</v>
      </c>
      <c r="C37" s="31" t="s">
        <v>44</v>
      </c>
      <c r="D37" s="32">
        <v>0.25</v>
      </c>
      <c r="E37" s="31" t="s">
        <v>33</v>
      </c>
      <c r="F37" s="17">
        <v>40000</v>
      </c>
      <c r="G37" s="17">
        <f t="shared" si="2"/>
        <v>10000</v>
      </c>
    </row>
    <row r="38" spans="1:11" ht="12.75" customHeight="1" x14ac:dyDescent="0.25">
      <c r="A38" s="23"/>
      <c r="B38" s="12" t="s">
        <v>48</v>
      </c>
      <c r="C38" s="31" t="s">
        <v>44</v>
      </c>
      <c r="D38" s="32">
        <v>0.125</v>
      </c>
      <c r="E38" s="31" t="s">
        <v>33</v>
      </c>
      <c r="F38" s="17">
        <v>160000</v>
      </c>
      <c r="G38" s="17">
        <f t="shared" si="2"/>
        <v>20000</v>
      </c>
    </row>
    <row r="39" spans="1:11" ht="12.75" customHeight="1" x14ac:dyDescent="0.25">
      <c r="A39" s="23"/>
      <c r="B39" s="12" t="s">
        <v>49</v>
      </c>
      <c r="C39" s="31" t="s">
        <v>44</v>
      </c>
      <c r="D39" s="32">
        <v>0.125</v>
      </c>
      <c r="E39" s="31" t="s">
        <v>50</v>
      </c>
      <c r="F39" s="17">
        <v>480000</v>
      </c>
      <c r="G39" s="17">
        <f t="shared" si="2"/>
        <v>60000</v>
      </c>
    </row>
    <row r="40" spans="1:11" ht="12.75" customHeight="1" x14ac:dyDescent="0.25">
      <c r="A40" s="5"/>
      <c r="B40" s="47" t="s">
        <v>51</v>
      </c>
      <c r="C40" s="48"/>
      <c r="D40" s="48"/>
      <c r="E40" s="48"/>
      <c r="F40" s="49"/>
      <c r="G40" s="50">
        <f>SUM(G35:G39)</f>
        <v>245000</v>
      </c>
    </row>
    <row r="41" spans="1:11" ht="12" customHeight="1" x14ac:dyDescent="0.25">
      <c r="A41" s="2"/>
      <c r="B41" s="42"/>
      <c r="C41" s="43"/>
      <c r="D41" s="43"/>
      <c r="E41" s="43"/>
      <c r="F41" s="44"/>
      <c r="G41" s="44"/>
    </row>
    <row r="42" spans="1:11" ht="12" customHeight="1" x14ac:dyDescent="0.25">
      <c r="A42" s="5"/>
      <c r="B42" s="38" t="s">
        <v>52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46" t="s">
        <v>53</v>
      </c>
      <c r="C43" s="46" t="s">
        <v>54</v>
      </c>
      <c r="D43" s="46" t="s">
        <v>55</v>
      </c>
      <c r="E43" s="46" t="s">
        <v>28</v>
      </c>
      <c r="F43" s="46" t="s">
        <v>29</v>
      </c>
      <c r="G43" s="46" t="s">
        <v>30</v>
      </c>
      <c r="K43" s="91"/>
    </row>
    <row r="44" spans="1:11" ht="12.75" customHeight="1" x14ac:dyDescent="0.25">
      <c r="A44" s="23"/>
      <c r="B44" s="106" t="s">
        <v>56</v>
      </c>
      <c r="C44" s="95"/>
      <c r="D44" s="96"/>
      <c r="E44" s="95"/>
      <c r="F44" s="96"/>
      <c r="G44" s="53"/>
      <c r="K44" s="91"/>
    </row>
    <row r="45" spans="1:11" ht="12.75" customHeight="1" x14ac:dyDescent="0.25">
      <c r="A45" s="23"/>
      <c r="B45" s="15" t="s">
        <v>57</v>
      </c>
      <c r="C45" s="51" t="s">
        <v>58</v>
      </c>
      <c r="D45" s="52">
        <v>75000</v>
      </c>
      <c r="E45" s="51" t="s">
        <v>59</v>
      </c>
      <c r="F45" s="53">
        <v>15</v>
      </c>
      <c r="G45" s="53">
        <f t="shared" ref="G45:G58" si="3">(D45*F45)</f>
        <v>1125000</v>
      </c>
    </row>
    <row r="46" spans="1:11" ht="12.75" customHeight="1" x14ac:dyDescent="0.25">
      <c r="A46" s="23"/>
      <c r="B46" s="107" t="s">
        <v>60</v>
      </c>
      <c r="C46" s="54"/>
      <c r="D46" s="16"/>
      <c r="E46" s="54"/>
      <c r="F46" s="53"/>
      <c r="G46" s="53"/>
    </row>
    <row r="47" spans="1:11" ht="12.75" customHeight="1" x14ac:dyDescent="0.25">
      <c r="A47" s="23"/>
      <c r="B47" s="15" t="s">
        <v>61</v>
      </c>
      <c r="C47" s="51" t="s">
        <v>58</v>
      </c>
      <c r="D47" s="52">
        <v>300</v>
      </c>
      <c r="E47" s="51" t="s">
        <v>33</v>
      </c>
      <c r="F47" s="53">
        <v>1170</v>
      </c>
      <c r="G47" s="53">
        <f t="shared" si="3"/>
        <v>351000</v>
      </c>
    </row>
    <row r="48" spans="1:11" ht="12.75" customHeight="1" x14ac:dyDescent="0.25">
      <c r="A48" s="23"/>
      <c r="B48" s="15" t="s">
        <v>62</v>
      </c>
      <c r="C48" s="51" t="s">
        <v>58</v>
      </c>
      <c r="D48" s="52">
        <v>300</v>
      </c>
      <c r="E48" s="51" t="s">
        <v>63</v>
      </c>
      <c r="F48" s="53">
        <v>1000</v>
      </c>
      <c r="G48" s="53">
        <f t="shared" si="3"/>
        <v>300000</v>
      </c>
    </row>
    <row r="49" spans="1:7" ht="12.75" customHeight="1" x14ac:dyDescent="0.25">
      <c r="A49" s="23"/>
      <c r="B49" s="107" t="s">
        <v>64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65</v>
      </c>
      <c r="C50" s="51" t="s">
        <v>66</v>
      </c>
      <c r="D50" s="52">
        <v>1</v>
      </c>
      <c r="E50" s="51" t="s">
        <v>63</v>
      </c>
      <c r="F50" s="53">
        <v>17130</v>
      </c>
      <c r="G50" s="53">
        <f t="shared" si="3"/>
        <v>17130</v>
      </c>
    </row>
    <row r="51" spans="1:7" ht="12.75" customHeight="1" x14ac:dyDescent="0.25">
      <c r="A51" s="23"/>
      <c r="B51" s="15" t="s">
        <v>67</v>
      </c>
      <c r="C51" s="51" t="s">
        <v>66</v>
      </c>
      <c r="D51" s="52">
        <v>2</v>
      </c>
      <c r="E51" s="51" t="s">
        <v>68</v>
      </c>
      <c r="F51" s="53">
        <v>22300</v>
      </c>
      <c r="G51" s="53">
        <f t="shared" si="3"/>
        <v>44600</v>
      </c>
    </row>
    <row r="52" spans="1:7" ht="12.75" customHeight="1" x14ac:dyDescent="0.25">
      <c r="A52" s="23"/>
      <c r="B52" s="107" t="s">
        <v>69</v>
      </c>
      <c r="C52" s="51"/>
      <c r="D52" s="52"/>
      <c r="E52" s="51"/>
      <c r="F52" s="53"/>
      <c r="G52" s="53"/>
    </row>
    <row r="53" spans="1:7" ht="12.75" customHeight="1" x14ac:dyDescent="0.25">
      <c r="A53" s="23"/>
      <c r="B53" s="15" t="s">
        <v>70</v>
      </c>
      <c r="C53" s="51" t="s">
        <v>66</v>
      </c>
      <c r="D53" s="52">
        <v>0.5</v>
      </c>
      <c r="E53" s="51" t="s">
        <v>68</v>
      </c>
      <c r="F53" s="53">
        <v>30280</v>
      </c>
      <c r="G53" s="53">
        <f t="shared" si="3"/>
        <v>15140</v>
      </c>
    </row>
    <row r="54" spans="1:7" ht="12.75" customHeight="1" x14ac:dyDescent="0.25">
      <c r="A54" s="23"/>
      <c r="B54" s="107" t="s">
        <v>71</v>
      </c>
      <c r="C54" s="51"/>
      <c r="D54" s="52"/>
      <c r="E54" s="51"/>
      <c r="F54" s="53"/>
      <c r="G54" s="53"/>
    </row>
    <row r="55" spans="1:7" ht="12.75" customHeight="1" x14ac:dyDescent="0.25">
      <c r="A55" s="23"/>
      <c r="B55" s="15" t="s">
        <v>72</v>
      </c>
      <c r="C55" s="54" t="s">
        <v>58</v>
      </c>
      <c r="D55" s="16">
        <v>4</v>
      </c>
      <c r="E55" s="54" t="s">
        <v>73</v>
      </c>
      <c r="F55" s="53">
        <v>17800</v>
      </c>
      <c r="G55" s="53">
        <f t="shared" si="3"/>
        <v>71200</v>
      </c>
    </row>
    <row r="56" spans="1:7" ht="12.75" customHeight="1" x14ac:dyDescent="0.25">
      <c r="A56" s="23"/>
      <c r="B56" s="15" t="s">
        <v>74</v>
      </c>
      <c r="C56" s="51" t="s">
        <v>66</v>
      </c>
      <c r="D56" s="52">
        <v>5</v>
      </c>
      <c r="E56" s="51" t="s">
        <v>73</v>
      </c>
      <c r="F56" s="53">
        <v>12602</v>
      </c>
      <c r="G56" s="53">
        <f t="shared" si="3"/>
        <v>63010</v>
      </c>
    </row>
    <row r="57" spans="1:7" ht="12.75" customHeight="1" x14ac:dyDescent="0.25">
      <c r="A57" s="23"/>
      <c r="B57" s="15" t="s">
        <v>75</v>
      </c>
      <c r="C57" s="51" t="s">
        <v>76</v>
      </c>
      <c r="D57" s="52">
        <v>1</v>
      </c>
      <c r="E57" s="51" t="s">
        <v>77</v>
      </c>
      <c r="F57" s="53">
        <v>45000</v>
      </c>
      <c r="G57" s="53">
        <f t="shared" si="3"/>
        <v>45000</v>
      </c>
    </row>
    <row r="58" spans="1:7" ht="12.75" customHeight="1" x14ac:dyDescent="0.25">
      <c r="A58" s="23"/>
      <c r="B58" s="15" t="s">
        <v>78</v>
      </c>
      <c r="C58" s="54" t="s">
        <v>76</v>
      </c>
      <c r="D58" s="16">
        <v>4</v>
      </c>
      <c r="E58" s="54" t="s">
        <v>59</v>
      </c>
      <c r="F58" s="53">
        <v>7062</v>
      </c>
      <c r="G58" s="53">
        <f t="shared" si="3"/>
        <v>28248</v>
      </c>
    </row>
    <row r="59" spans="1:7" ht="13.5" customHeight="1" x14ac:dyDescent="0.25">
      <c r="A59" s="5"/>
      <c r="B59" s="55" t="s">
        <v>79</v>
      </c>
      <c r="C59" s="56"/>
      <c r="D59" s="56"/>
      <c r="E59" s="56"/>
      <c r="F59" s="57"/>
      <c r="G59" s="58">
        <f>SUM(G44:G58)</f>
        <v>2060328</v>
      </c>
    </row>
    <row r="60" spans="1:7" ht="12" customHeight="1" x14ac:dyDescent="0.25">
      <c r="A60" s="2"/>
      <c r="B60" s="42"/>
      <c r="C60" s="43"/>
      <c r="D60" s="43"/>
      <c r="E60" s="59"/>
      <c r="F60" s="44"/>
      <c r="G60" s="44"/>
    </row>
    <row r="61" spans="1:7" ht="12" customHeight="1" x14ac:dyDescent="0.25">
      <c r="A61" s="5"/>
      <c r="B61" s="38" t="s">
        <v>71</v>
      </c>
      <c r="C61" s="39"/>
      <c r="D61" s="40"/>
      <c r="E61" s="40"/>
      <c r="F61" s="41"/>
      <c r="G61" s="41"/>
    </row>
    <row r="62" spans="1:7" ht="24" customHeight="1" x14ac:dyDescent="0.25">
      <c r="A62" s="5"/>
      <c r="B62" s="97" t="s">
        <v>80</v>
      </c>
      <c r="C62" s="98" t="s">
        <v>54</v>
      </c>
      <c r="D62" s="98" t="s">
        <v>55</v>
      </c>
      <c r="E62" s="97" t="s">
        <v>28</v>
      </c>
      <c r="F62" s="98" t="s">
        <v>29</v>
      </c>
      <c r="G62" s="97" t="s">
        <v>30</v>
      </c>
    </row>
    <row r="63" spans="1:7" ht="12.75" customHeight="1" x14ac:dyDescent="0.25">
      <c r="A63" s="66"/>
      <c r="B63" s="112" t="s">
        <v>81</v>
      </c>
      <c r="C63" s="113" t="s">
        <v>26</v>
      </c>
      <c r="D63" s="114">
        <v>1</v>
      </c>
      <c r="E63" s="115" t="s">
        <v>82</v>
      </c>
      <c r="F63" s="114">
        <v>40000</v>
      </c>
      <c r="G63" s="114">
        <v>40000</v>
      </c>
    </row>
    <row r="64" spans="1:7" ht="13.5" customHeight="1" x14ac:dyDescent="0.25">
      <c r="A64" s="5"/>
      <c r="B64" s="12" t="s">
        <v>83</v>
      </c>
      <c r="C64" s="113" t="s">
        <v>26</v>
      </c>
      <c r="D64" s="32">
        <v>55000</v>
      </c>
      <c r="E64" s="31" t="s">
        <v>84</v>
      </c>
      <c r="F64" s="17">
        <v>20</v>
      </c>
      <c r="G64" s="17">
        <f t="shared" ref="G64:G65" si="4">(D64*F64)</f>
        <v>1100000</v>
      </c>
    </row>
    <row r="65" spans="1:7" ht="12" customHeight="1" x14ac:dyDescent="0.25">
      <c r="A65" s="2"/>
      <c r="B65" s="12" t="s">
        <v>85</v>
      </c>
      <c r="C65" s="31" t="s">
        <v>26</v>
      </c>
      <c r="D65" s="32">
        <v>55000</v>
      </c>
      <c r="E65" s="31" t="s">
        <v>84</v>
      </c>
      <c r="F65" s="17">
        <v>10</v>
      </c>
      <c r="G65" s="17">
        <f t="shared" si="4"/>
        <v>550000</v>
      </c>
    </row>
    <row r="66" spans="1:7" ht="12" customHeight="1" x14ac:dyDescent="0.25">
      <c r="A66" s="66"/>
      <c r="B66" s="108" t="s">
        <v>86</v>
      </c>
      <c r="C66" s="109"/>
      <c r="D66" s="109"/>
      <c r="E66" s="109"/>
      <c r="F66" s="110"/>
      <c r="G66" s="111">
        <f>SUM(G63:G65)</f>
        <v>1690000</v>
      </c>
    </row>
    <row r="67" spans="1:7" ht="12" customHeight="1" x14ac:dyDescent="0.25">
      <c r="A67" s="66"/>
      <c r="B67" s="69"/>
      <c r="C67" s="69"/>
      <c r="D67" s="69"/>
      <c r="E67" s="69"/>
      <c r="F67" s="70"/>
      <c r="G67" s="70"/>
    </row>
    <row r="68" spans="1:7" ht="12" customHeight="1" x14ac:dyDescent="0.25">
      <c r="A68" s="66"/>
      <c r="B68" s="71" t="s">
        <v>87</v>
      </c>
      <c r="C68" s="72"/>
      <c r="D68" s="72"/>
      <c r="E68" s="72"/>
      <c r="F68" s="72"/>
      <c r="G68" s="73">
        <f>G26+G31+G40+G59+G66</f>
        <v>4823328</v>
      </c>
    </row>
    <row r="69" spans="1:7" ht="12" customHeight="1" x14ac:dyDescent="0.25">
      <c r="A69" s="66"/>
      <c r="B69" s="74" t="s">
        <v>88</v>
      </c>
      <c r="C69" s="61"/>
      <c r="D69" s="61"/>
      <c r="E69" s="61"/>
      <c r="F69" s="61"/>
      <c r="G69" s="75">
        <f>G68*0.05</f>
        <v>241166.40000000002</v>
      </c>
    </row>
    <row r="70" spans="1:7" ht="12" customHeight="1" x14ac:dyDescent="0.25">
      <c r="A70" s="66"/>
      <c r="B70" s="76" t="s">
        <v>89</v>
      </c>
      <c r="C70" s="60"/>
      <c r="D70" s="60"/>
      <c r="E70" s="60"/>
      <c r="F70" s="60"/>
      <c r="G70" s="77">
        <f>G69+G68</f>
        <v>5064494.4000000004</v>
      </c>
    </row>
    <row r="71" spans="1:7" ht="12" customHeight="1" x14ac:dyDescent="0.25">
      <c r="A71" s="66"/>
      <c r="B71" s="74" t="s">
        <v>90</v>
      </c>
      <c r="C71" s="61"/>
      <c r="D71" s="61"/>
      <c r="E71" s="61"/>
      <c r="F71" s="61"/>
      <c r="G71" s="75">
        <f>G12</f>
        <v>6600000</v>
      </c>
    </row>
    <row r="72" spans="1:7" ht="12.75" customHeight="1" x14ac:dyDescent="0.25">
      <c r="A72" s="66"/>
      <c r="B72" s="78" t="s">
        <v>91</v>
      </c>
      <c r="C72" s="79"/>
      <c r="D72" s="79"/>
      <c r="E72" s="79"/>
      <c r="F72" s="79"/>
      <c r="G72" s="80">
        <f>G71-G70</f>
        <v>1535505.5999999996</v>
      </c>
    </row>
    <row r="73" spans="1:7" ht="12" customHeight="1" x14ac:dyDescent="0.25">
      <c r="A73" s="66"/>
      <c r="B73" s="67" t="s">
        <v>92</v>
      </c>
      <c r="C73" s="68"/>
      <c r="D73" s="68"/>
      <c r="E73" s="68"/>
      <c r="F73" s="68"/>
      <c r="G73" s="63"/>
    </row>
    <row r="74" spans="1:7" ht="12" customHeight="1" thickBot="1" x14ac:dyDescent="0.3">
      <c r="A74" s="66"/>
      <c r="B74" s="81"/>
      <c r="C74" s="68"/>
      <c r="D74" s="68"/>
      <c r="E74" s="68"/>
      <c r="F74" s="68"/>
      <c r="G74" s="63"/>
    </row>
    <row r="75" spans="1:7" ht="12" customHeight="1" x14ac:dyDescent="0.25">
      <c r="A75" s="66"/>
      <c r="B75" s="83" t="s">
        <v>93</v>
      </c>
      <c r="C75" s="84"/>
      <c r="D75" s="84"/>
      <c r="E75" s="84"/>
      <c r="F75" s="85"/>
      <c r="G75" s="63"/>
    </row>
    <row r="76" spans="1:7" ht="12" customHeight="1" x14ac:dyDescent="0.25">
      <c r="A76" s="66"/>
      <c r="B76" s="86" t="s">
        <v>94</v>
      </c>
      <c r="C76" s="65"/>
      <c r="D76" s="65"/>
      <c r="E76" s="65"/>
      <c r="F76" s="87"/>
      <c r="G76" s="63"/>
    </row>
    <row r="77" spans="1:7" ht="12" customHeight="1" x14ac:dyDescent="0.25">
      <c r="A77" s="66"/>
      <c r="B77" s="86" t="s">
        <v>95</v>
      </c>
      <c r="C77" s="65"/>
      <c r="D77" s="65"/>
      <c r="E77" s="65"/>
      <c r="F77" s="87"/>
      <c r="G77" s="63"/>
    </row>
    <row r="78" spans="1:7" ht="12" customHeight="1" x14ac:dyDescent="0.25">
      <c r="A78" s="66"/>
      <c r="B78" s="86" t="s">
        <v>96</v>
      </c>
      <c r="C78" s="65"/>
      <c r="D78" s="65"/>
      <c r="E78" s="65"/>
      <c r="F78" s="87"/>
      <c r="G78" s="63"/>
    </row>
    <row r="79" spans="1:7" ht="12.75" customHeight="1" x14ac:dyDescent="0.25">
      <c r="A79" s="66"/>
      <c r="B79" s="86" t="s">
        <v>97</v>
      </c>
      <c r="C79" s="65"/>
      <c r="D79" s="65"/>
      <c r="E79" s="65"/>
      <c r="F79" s="87"/>
      <c r="G79" s="63"/>
    </row>
    <row r="80" spans="1:7" ht="12.75" customHeight="1" x14ac:dyDescent="0.25">
      <c r="A80" s="66"/>
      <c r="B80" s="86" t="s">
        <v>98</v>
      </c>
      <c r="C80" s="65"/>
      <c r="D80" s="65"/>
      <c r="E80" s="65"/>
      <c r="F80" s="87"/>
      <c r="G80" s="63"/>
    </row>
    <row r="81" spans="1:7" ht="15" customHeight="1" thickBot="1" x14ac:dyDescent="0.3">
      <c r="A81" s="66"/>
      <c r="B81" s="88" t="s">
        <v>99</v>
      </c>
      <c r="C81" s="89"/>
      <c r="D81" s="89"/>
      <c r="E81" s="89"/>
      <c r="F81" s="90"/>
      <c r="G81" s="63"/>
    </row>
    <row r="82" spans="1:7" ht="12" customHeight="1" x14ac:dyDescent="0.25">
      <c r="A82" s="66"/>
      <c r="B82" s="82"/>
      <c r="C82" s="65"/>
      <c r="D82" s="65"/>
      <c r="E82" s="65"/>
      <c r="F82" s="65"/>
      <c r="G82" s="63"/>
    </row>
    <row r="83" spans="1:7" ht="12" customHeight="1" thickBot="1" x14ac:dyDescent="0.3">
      <c r="A83" s="66"/>
      <c r="B83" s="145" t="s">
        <v>100</v>
      </c>
      <c r="C83" s="146"/>
      <c r="D83" s="116"/>
      <c r="E83" s="117"/>
      <c r="F83" s="117"/>
      <c r="G83" s="63"/>
    </row>
    <row r="84" spans="1:7" ht="12" customHeight="1" x14ac:dyDescent="0.25">
      <c r="A84" s="66"/>
      <c r="B84" s="118" t="s">
        <v>80</v>
      </c>
      <c r="C84" s="119" t="s">
        <v>101</v>
      </c>
      <c r="D84" s="120" t="s">
        <v>102</v>
      </c>
      <c r="E84" s="117"/>
      <c r="F84" s="117"/>
      <c r="G84" s="63"/>
    </row>
    <row r="85" spans="1:7" ht="12" customHeight="1" x14ac:dyDescent="0.25">
      <c r="A85" s="66"/>
      <c r="B85" s="121" t="s">
        <v>103</v>
      </c>
      <c r="C85" s="122">
        <f>G26</f>
        <v>828000</v>
      </c>
      <c r="D85" s="123">
        <f>(C85/C91)</f>
        <v>0.1634911473097887</v>
      </c>
      <c r="E85" s="117"/>
      <c r="F85" s="117"/>
      <c r="G85" s="63"/>
    </row>
    <row r="86" spans="1:7" ht="12" customHeight="1" x14ac:dyDescent="0.25">
      <c r="A86" s="66"/>
      <c r="B86" s="121" t="s">
        <v>104</v>
      </c>
      <c r="C86" s="122">
        <f>G31</f>
        <v>0</v>
      </c>
      <c r="D86" s="123">
        <f>(C86/C91)</f>
        <v>0</v>
      </c>
      <c r="E86" s="117"/>
      <c r="F86" s="117"/>
      <c r="G86" s="63"/>
    </row>
    <row r="87" spans="1:7" ht="12" customHeight="1" x14ac:dyDescent="0.25">
      <c r="A87" s="66"/>
      <c r="B87" s="121" t="s">
        <v>105</v>
      </c>
      <c r="C87" s="122">
        <f>G40</f>
        <v>245000</v>
      </c>
      <c r="D87" s="123">
        <f>(C87/C91)</f>
        <v>4.8376003732968881E-2</v>
      </c>
      <c r="E87" s="117"/>
      <c r="F87" s="117"/>
      <c r="G87" s="63"/>
    </row>
    <row r="88" spans="1:7" ht="12" customHeight="1" x14ac:dyDescent="0.25">
      <c r="A88" s="66"/>
      <c r="B88" s="121" t="s">
        <v>53</v>
      </c>
      <c r="C88" s="122">
        <f>G59</f>
        <v>2060328</v>
      </c>
      <c r="D88" s="123">
        <f>(C88/C91)</f>
        <v>0.40681810211894004</v>
      </c>
      <c r="E88" s="117"/>
      <c r="F88" s="117"/>
      <c r="G88" s="63"/>
    </row>
    <row r="89" spans="1:7" ht="12.75" customHeight="1" x14ac:dyDescent="0.25">
      <c r="A89" s="66"/>
      <c r="B89" s="121" t="s">
        <v>106</v>
      </c>
      <c r="C89" s="124">
        <f>G66</f>
        <v>1690000</v>
      </c>
      <c r="D89" s="123">
        <f>(C89/C91)</f>
        <v>0.33369569921925474</v>
      </c>
      <c r="E89" s="125"/>
      <c r="F89" s="125"/>
      <c r="G89" s="63"/>
    </row>
    <row r="90" spans="1:7" ht="12" customHeight="1" x14ac:dyDescent="0.25">
      <c r="A90" s="66"/>
      <c r="B90" s="121" t="s">
        <v>107</v>
      </c>
      <c r="C90" s="124">
        <f>G69</f>
        <v>241166.40000000002</v>
      </c>
      <c r="D90" s="123">
        <f>(C90/C91)</f>
        <v>4.7619047619047623E-2</v>
      </c>
      <c r="E90" s="125"/>
      <c r="F90" s="125"/>
      <c r="G90" s="63"/>
    </row>
    <row r="91" spans="1:7" ht="12.75" customHeight="1" thickBot="1" x14ac:dyDescent="0.3">
      <c r="A91" s="66"/>
      <c r="B91" s="126" t="s">
        <v>108</v>
      </c>
      <c r="C91" s="127">
        <f>SUM(C85:C90)</f>
        <v>5064494.4000000004</v>
      </c>
      <c r="D91" s="128">
        <f>SUM(D85:D90)</f>
        <v>1</v>
      </c>
      <c r="E91" s="125"/>
      <c r="F91" s="125"/>
      <c r="G91" s="63"/>
    </row>
    <row r="92" spans="1:7" ht="12" customHeight="1" x14ac:dyDescent="0.25">
      <c r="A92" s="62"/>
      <c r="B92" s="129"/>
      <c r="C92" s="130"/>
      <c r="D92" s="130"/>
      <c r="E92" s="130"/>
      <c r="F92" s="130"/>
      <c r="G92" s="63"/>
    </row>
    <row r="93" spans="1:7" ht="12" customHeight="1" x14ac:dyDescent="0.25">
      <c r="A93" s="66"/>
      <c r="B93" s="131"/>
      <c r="C93" s="130"/>
      <c r="D93" s="130"/>
      <c r="E93" s="130"/>
      <c r="F93" s="130"/>
      <c r="G93" s="63"/>
    </row>
    <row r="94" spans="1:7" ht="12.75" customHeight="1" thickBot="1" x14ac:dyDescent="0.3">
      <c r="A94" s="66"/>
      <c r="B94" s="132"/>
      <c r="C94" s="133" t="s">
        <v>109</v>
      </c>
      <c r="D94" s="134"/>
      <c r="E94" s="135"/>
      <c r="F94" s="136"/>
      <c r="G94" s="63"/>
    </row>
    <row r="95" spans="1:7" ht="15.6" customHeight="1" x14ac:dyDescent="0.25">
      <c r="A95" s="66"/>
      <c r="B95" s="137" t="s">
        <v>110</v>
      </c>
      <c r="C95" s="138">
        <v>50000</v>
      </c>
      <c r="D95" s="138">
        <v>55000</v>
      </c>
      <c r="E95" s="139">
        <v>58000</v>
      </c>
      <c r="F95" s="140"/>
      <c r="G95" s="64"/>
    </row>
    <row r="96" spans="1:7" ht="11.25" customHeight="1" thickBot="1" x14ac:dyDescent="0.3">
      <c r="B96" s="126" t="s">
        <v>111</v>
      </c>
      <c r="C96" s="127">
        <f>(G70/C95)</f>
        <v>101.289888</v>
      </c>
      <c r="D96" s="127">
        <f>(G70/D95)</f>
        <v>92.081716363636374</v>
      </c>
      <c r="E96" s="141">
        <f>(G70/E95)</f>
        <v>87.318868965517254</v>
      </c>
      <c r="F96" s="140"/>
      <c r="G96" s="64"/>
    </row>
    <row r="97" spans="2:7" ht="11.25" customHeight="1" x14ac:dyDescent="0.25">
      <c r="B97" s="142" t="s">
        <v>112</v>
      </c>
      <c r="C97" s="143"/>
      <c r="D97" s="143"/>
      <c r="E97" s="143"/>
      <c r="F97" s="143"/>
      <c r="G97" s="143"/>
    </row>
    <row r="98" spans="2:7" ht="11.25" customHeight="1" x14ac:dyDescent="0.25">
      <c r="B98" s="144"/>
      <c r="C98" s="144"/>
      <c r="D98" s="144"/>
      <c r="E98" s="144"/>
      <c r="F98" s="144"/>
      <c r="G98" s="144"/>
    </row>
    <row r="99" spans="2:7" ht="11.25" customHeight="1" x14ac:dyDescent="0.25">
      <c r="B99" s="144"/>
      <c r="C99" s="144"/>
      <c r="D99" s="144"/>
      <c r="E99" s="144"/>
      <c r="F99" s="144"/>
      <c r="G99" s="144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2023-03-01T13:19:16Z</dcterms:modified>
  <cp:category/>
  <cp:contentStatus/>
</cp:coreProperties>
</file>