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munoz\Desktop\FT 2023\FT Los Angeles 30 020220223\"/>
    </mc:Choice>
  </mc:AlternateContent>
  <bookViews>
    <workbookView xWindow="0" yWindow="0" windowWidth="28800" windowHeight="11835"/>
  </bookViews>
  <sheets>
    <sheet name="LECHUGAS" sheetId="11" r:id="rId1"/>
  </sheets>
  <definedNames>
    <definedName name="_xlnm.Print_Area" localSheetId="0">LECHUGAS!$A$1:$G$92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9" i="11" l="1"/>
  <c r="G38" i="11" l="1"/>
  <c r="G39" i="11"/>
  <c r="G40" i="11"/>
  <c r="G37" i="11"/>
  <c r="G47" i="11"/>
  <c r="G48" i="11"/>
  <c r="G49" i="11"/>
  <c r="G50" i="11"/>
  <c r="G51" i="11"/>
  <c r="G52" i="11"/>
  <c r="G46" i="11"/>
  <c r="G53" i="11" l="1"/>
  <c r="G32" i="11"/>
  <c r="G27" i="11"/>
  <c r="G26" i="11"/>
  <c r="G25" i="11"/>
  <c r="G24" i="11"/>
  <c r="G23" i="11"/>
  <c r="G22" i="11"/>
  <c r="G21" i="11"/>
  <c r="G12" i="11"/>
  <c r="G33" i="11" l="1"/>
  <c r="G28" i="11"/>
  <c r="G54" i="11" l="1"/>
  <c r="C81" i="11" s="1"/>
  <c r="C79" i="11"/>
  <c r="G64" i="11"/>
  <c r="C82" i="11"/>
  <c r="G41" i="11" l="1"/>
  <c r="C78" i="11"/>
  <c r="C80" i="11" l="1"/>
  <c r="G61" i="11"/>
  <c r="G62" i="11" s="1"/>
  <c r="C83" i="11" s="1"/>
  <c r="C84" i="11" l="1"/>
  <c r="D81" i="11" s="1"/>
  <c r="G63" i="11"/>
  <c r="G65" i="11" s="1"/>
  <c r="D83" i="11" l="1"/>
  <c r="D79" i="11"/>
  <c r="D80" i="11"/>
  <c r="D78" i="11"/>
  <c r="D82" i="11"/>
  <c r="C89" i="11"/>
  <c r="E89" i="11"/>
  <c r="D89" i="11"/>
  <c r="D84" i="11" l="1"/>
</calcChain>
</file>

<file path=xl/sharedStrings.xml><?xml version="1.0" encoding="utf-8"?>
<sst xmlns="http://schemas.openxmlformats.org/spreadsheetml/2006/main" count="150" uniqueCount="111">
  <si>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</si>
  <si>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</si>
  <si>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</si>
  <si>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</si>
  <si>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</si>
  <si>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</si>
  <si>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</si>
  <si>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</si>
  <si>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</si>
  <si>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</si>
  <si>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</si>
  <si>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</si>
  <si>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</si>
  <si>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</si>
  <si>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</si>
  <si>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</si>
  <si>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</si>
  <si>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</si>
  <si>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</si>
  <si>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</si>
  <si>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</si>
  <si>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</si>
  <si>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</si>
  <si>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</si>
  <si>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</si>
  <si>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</si>
  <si>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</si>
  <si>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</si>
  <si>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</si>
  <si>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</si>
  <si>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kg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</si>
  <si>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</si>
  <si>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</si>
  <si>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</si>
  <si>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</si>
  <si>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</si>
  <si>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</si>
  <si>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</si>
  <si>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</si>
  <si>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</si>
  <si>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</si>
  <si>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</si>
  <si>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</si>
  <si>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</si>
  <si>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</si>
  <si>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</si>
  <si>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</si>
  <si>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</si>
  <si>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</si>
  <si>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</si>
  <si>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</si>
  <si>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</si>
  <si>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</si>
  <si>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</si>
  <si>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</si>
  <si>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</si>
  <si>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JA</t>
  </si>
  <si>
    <t>BIO BIO</t>
  </si>
  <si>
    <t>LOS ANGELES</t>
  </si>
  <si>
    <t>Octubre</t>
  </si>
  <si>
    <t>Noviembre</t>
  </si>
  <si>
    <t>Julio</t>
  </si>
  <si>
    <t>Agosto</t>
  </si>
  <si>
    <t>FERTILIZANTES</t>
  </si>
  <si>
    <t>LECHUGA</t>
  </si>
  <si>
    <t>Desert Storm</t>
  </si>
  <si>
    <t>MEDIA</t>
  </si>
  <si>
    <t>TODAS</t>
  </si>
  <si>
    <t>SEQUÍA</t>
  </si>
  <si>
    <t>Aplicación  fitosanitarios</t>
  </si>
  <si>
    <t>MARZO-AGOSTO-DICIEMBRE</t>
  </si>
  <si>
    <t>Riego pre-trasplante</t>
  </si>
  <si>
    <t>ABRIL-DICIEMBRE</t>
  </si>
  <si>
    <t>Trasplante</t>
  </si>
  <si>
    <t>Limpia manual</t>
  </si>
  <si>
    <t xml:space="preserve">TODO EL AÑO </t>
  </si>
  <si>
    <t>Aplicación fertilizante</t>
  </si>
  <si>
    <t>MAYO</t>
  </si>
  <si>
    <t>Riegos</t>
  </si>
  <si>
    <t>OCTUBRE A MARZO</t>
  </si>
  <si>
    <t>Labores de Cosecha</t>
  </si>
  <si>
    <t xml:space="preserve">MAYO-DICIEMBRE </t>
  </si>
  <si>
    <t>Limpia con Cultivadora</t>
  </si>
  <si>
    <t>Aradura</t>
  </si>
  <si>
    <t>Rastraje</t>
  </si>
  <si>
    <t>Aplicación agroquímico</t>
  </si>
  <si>
    <t>Melgadura</t>
  </si>
  <si>
    <t>AGROQUIMICOS</t>
  </si>
  <si>
    <t>Absoluto 70 WP (2 aplicaciones)</t>
  </si>
  <si>
    <t>gr</t>
  </si>
  <si>
    <t xml:space="preserve">Previcur energy </t>
  </si>
  <si>
    <t xml:space="preserve">Lt </t>
  </si>
  <si>
    <t>Herbadox</t>
  </si>
  <si>
    <t>Lt</t>
  </si>
  <si>
    <t>PLANTAS</t>
  </si>
  <si>
    <t xml:space="preserve">Un </t>
  </si>
  <si>
    <t>mayo-Agosto</t>
  </si>
  <si>
    <t>CAN 27</t>
  </si>
  <si>
    <t xml:space="preserve">Kg </t>
  </si>
  <si>
    <t>Mezcla 9/41/12</t>
  </si>
  <si>
    <t>Vitramag</t>
  </si>
  <si>
    <t>RENDIMIENTO (UNIDADES/HA)</t>
  </si>
  <si>
    <t>Rendimiento (un/hà)</t>
  </si>
  <si>
    <t>Costo unitario ($/un) (*)</t>
  </si>
  <si>
    <t>ESCENARIOS COSTO UNITARIO  ($/un)</t>
  </si>
  <si>
    <t>HM</t>
  </si>
  <si>
    <t>Mayo-Diciembre</t>
  </si>
  <si>
    <t>PRECIO ESPERADO (UNIDAD)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</si>
  <si>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</si>
  <si>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</si>
  <si>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Local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</si>
</sst>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[$-40A]mmm\-yy"/>
  </numFmts>
  <fonts count="16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sz val="10"/>
      <name val="Arial"/>
      <family val="2"/>
    </font>
    <font>
      <u/>
      <sz val="8"/>
      <color indexed="8"/>
      <name val="Arial Narrow"/>
      <family val="2"/>
    </font>
    <font>
      <b/>
      <sz val="8"/>
      <color indexed="9"/>
      <name val="Arial Narrow"/>
      <family val="2"/>
    </font>
    <font>
      <sz val="8"/>
      <color rgb="FF000000"/>
      <name val="Arial Narrow"/>
      <family val="2"/>
    </font>
    <font>
      <b/>
      <i/>
      <sz val="8"/>
      <color indexed="9"/>
      <name val="Arial Narrow"/>
      <family val="2"/>
    </font>
    <font>
      <sz val="8"/>
      <name val="Arial Narrow"/>
      <family val="2"/>
    </font>
    <font>
      <b/>
      <sz val="8"/>
      <color rgb="FF000000"/>
      <name val="Arial Narrow"/>
      <family val="2"/>
    </font>
    <font>
      <b/>
      <i/>
      <sz val="8"/>
      <name val="Arial Narrow"/>
      <family val="2"/>
    </font>
    <font>
      <b/>
      <sz val="8"/>
      <name val="Arial Narrow"/>
      <family val="2"/>
    </font>
    <font>
      <b/>
      <sz val="8"/>
      <color indexed="8"/>
      <name val="Arial Narrow"/>
      <family val="2"/>
    </font>
    <font>
      <b/>
      <u/>
      <sz val="8"/>
      <color indexed="8"/>
      <name val="Arial Narrow"/>
      <family val="2"/>
    </font>
    <font>
      <b/>
      <sz val="8"/>
      <color indexed="15"/>
      <name val="Arial Narrow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 applyNumberFormat="0" applyFill="0" applyBorder="0" applyProtection="0"/>
    <xf numFmtId="0" fontId="4" fillId="0" borderId="1"/>
    <xf numFmtId="0" fontId="1" fillId="0" borderId="1"/>
  </cellStyleXfs>
  <cellXfs count="94">
    <xf numFmtId="0" fontId="0" fillId="0" borderId="0" xfId="0" applyFont="1" applyAlignment="1"/>
    <xf numFmtId="49" fontId="3" fillId="3" borderId="1" xfId="0" applyNumberFormat="1" applyFont="1" applyFill="1" applyBorder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vertical="center"/>
    </xf>
    <xf numFmtId="3" fontId="3" fillId="3" borderId="1" xfId="0" applyNumberFormat="1" applyFont="1" applyFill="1" applyBorder="1" applyAlignment="1">
      <alignment vertical="center"/>
    </xf>
    <xf numFmtId="49" fontId="2" fillId="2" borderId="2" xfId="0" applyNumberFormat="1" applyFont="1" applyFill="1" applyBorder="1" applyAlignment="1">
      <alignment vertical="center" wrapText="1"/>
    </xf>
    <xf numFmtId="49" fontId="2" fillId="2" borderId="2" xfId="0" applyNumberFormat="1" applyFont="1" applyFill="1" applyBorder="1" applyAlignment="1"/>
    <xf numFmtId="0" fontId="2" fillId="2" borderId="2" xfId="0" applyFont="1" applyFill="1" applyBorder="1" applyAlignment="1"/>
    <xf numFmtId="0" fontId="2" fillId="2" borderId="1" xfId="0" applyFont="1" applyFill="1" applyBorder="1" applyAlignment="1"/>
    <xf numFmtId="0" fontId="3" fillId="2" borderId="1" xfId="0" applyFont="1" applyFill="1" applyBorder="1" applyAlignment="1">
      <alignment vertical="center"/>
    </xf>
    <xf numFmtId="0" fontId="2" fillId="0" borderId="1" xfId="0" applyNumberFormat="1" applyFont="1" applyBorder="1" applyAlignment="1"/>
    <xf numFmtId="0" fontId="2" fillId="0" borderId="1" xfId="0" applyFont="1" applyBorder="1" applyAlignment="1"/>
    <xf numFmtId="49" fontId="6" fillId="3" borderId="1" xfId="0" applyNumberFormat="1" applyFont="1" applyFill="1" applyBorder="1" applyAlignment="1">
      <alignment vertical="center" wrapText="1"/>
    </xf>
    <xf numFmtId="0" fontId="2" fillId="2" borderId="1" xfId="0" applyFont="1" applyFill="1" applyBorder="1" applyAlignment="1">
      <alignment wrapText="1"/>
    </xf>
    <xf numFmtId="14" fontId="2" fillId="2" borderId="1" xfId="0" applyNumberFormat="1" applyFont="1" applyFill="1" applyBorder="1" applyAlignment="1"/>
    <xf numFmtId="0" fontId="2" fillId="2" borderId="1" xfId="0" applyFont="1" applyFill="1" applyBorder="1" applyAlignment="1">
      <alignment horizontal="justify" wrapText="1"/>
    </xf>
    <xf numFmtId="0" fontId="2" fillId="2" borderId="1" xfId="0" applyFont="1" applyFill="1" applyBorder="1" applyAlignment="1">
      <alignment horizontal="left"/>
    </xf>
    <xf numFmtId="49" fontId="6" fillId="5" borderId="1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49" fontId="6" fillId="3" borderId="1" xfId="0" applyNumberFormat="1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/>
    <xf numFmtId="0" fontId="2" fillId="2" borderId="1" xfId="0" applyFont="1" applyFill="1" applyBorder="1" applyAlignment="1">
      <alignment horizontal="center" vertical="center"/>
    </xf>
    <xf numFmtId="49" fontId="6" fillId="3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6" fillId="5" borderId="1" xfId="0" applyFont="1" applyFill="1" applyBorder="1" applyAlignment="1">
      <alignment vertical="center"/>
    </xf>
    <xf numFmtId="164" fontId="6" fillId="5" borderId="1" xfId="0" applyNumberFormat="1" applyFont="1" applyFill="1" applyBorder="1" applyAlignment="1">
      <alignment vertical="center"/>
    </xf>
    <xf numFmtId="49" fontId="6" fillId="3" borderId="1" xfId="0" applyNumberFormat="1" applyFont="1" applyFill="1" applyBorder="1" applyAlignment="1">
      <alignment vertical="center"/>
    </xf>
    <xf numFmtId="0" fontId="6" fillId="3" borderId="1" xfId="0" applyFont="1" applyFill="1" applyBorder="1" applyAlignment="1">
      <alignment vertical="center"/>
    </xf>
    <xf numFmtId="164" fontId="6" fillId="3" borderId="1" xfId="0" applyNumberFormat="1" applyFont="1" applyFill="1" applyBorder="1" applyAlignment="1">
      <alignment vertical="center"/>
    </xf>
    <xf numFmtId="164" fontId="6" fillId="6" borderId="1" xfId="0" applyNumberFormat="1" applyFont="1" applyFill="1" applyBorder="1" applyAlignment="1">
      <alignment vertical="center"/>
    </xf>
    <xf numFmtId="49" fontId="2" fillId="2" borderId="1" xfId="0" applyNumberFormat="1" applyFont="1" applyFill="1" applyBorder="1" applyAlignment="1">
      <alignment vertical="center"/>
    </xf>
    <xf numFmtId="0" fontId="6" fillId="2" borderId="1" xfId="0" applyFont="1" applyFill="1" applyBorder="1" applyAlignment="1">
      <alignment vertical="center"/>
    </xf>
    <xf numFmtId="164" fontId="6" fillId="2" borderId="1" xfId="0" applyNumberFormat="1" applyFont="1" applyFill="1" applyBorder="1" applyAlignment="1">
      <alignment vertical="center"/>
    </xf>
    <xf numFmtId="49" fontId="13" fillId="2" borderId="1" xfId="0" applyNumberFormat="1" applyFont="1" applyFill="1" applyBorder="1" applyAlignment="1">
      <alignment vertical="center"/>
    </xf>
    <xf numFmtId="49" fontId="2" fillId="2" borderId="3" xfId="0" applyNumberFormat="1" applyFont="1" applyFill="1" applyBorder="1" applyAlignment="1">
      <alignment vertical="center"/>
    </xf>
    <xf numFmtId="0" fontId="2" fillId="2" borderId="4" xfId="0" applyFont="1" applyFill="1" applyBorder="1" applyAlignment="1"/>
    <xf numFmtId="164" fontId="6" fillId="2" borderId="5" xfId="0" applyNumberFormat="1" applyFont="1" applyFill="1" applyBorder="1" applyAlignment="1">
      <alignment vertical="center"/>
    </xf>
    <xf numFmtId="49" fontId="2" fillId="2" borderId="6" xfId="0" applyNumberFormat="1" applyFont="1" applyFill="1" applyBorder="1" applyAlignment="1">
      <alignment vertical="center"/>
    </xf>
    <xf numFmtId="164" fontId="6" fillId="2" borderId="7" xfId="0" applyNumberFormat="1" applyFont="1" applyFill="1" applyBorder="1" applyAlignment="1">
      <alignment vertical="center"/>
    </xf>
    <xf numFmtId="49" fontId="2" fillId="2" borderId="8" xfId="0" applyNumberFormat="1" applyFont="1" applyFill="1" applyBorder="1" applyAlignment="1">
      <alignment vertical="center"/>
    </xf>
    <xf numFmtId="0" fontId="2" fillId="2" borderId="9" xfId="0" applyFont="1" applyFill="1" applyBorder="1" applyAlignment="1"/>
    <xf numFmtId="164" fontId="6" fillId="2" borderId="10" xfId="0" applyNumberFormat="1" applyFont="1" applyFill="1" applyBorder="1" applyAlignment="1">
      <alignment vertical="center"/>
    </xf>
    <xf numFmtId="0" fontId="2" fillId="9" borderId="2" xfId="0" applyFont="1" applyFill="1" applyBorder="1" applyAlignment="1"/>
    <xf numFmtId="0" fontId="2" fillId="7" borderId="1" xfId="0" applyFont="1" applyFill="1" applyBorder="1" applyAlignment="1"/>
    <xf numFmtId="49" fontId="13" fillId="8" borderId="2" xfId="0" applyNumberFormat="1" applyFont="1" applyFill="1" applyBorder="1" applyAlignment="1">
      <alignment vertical="center"/>
    </xf>
    <xf numFmtId="49" fontId="2" fillId="8" borderId="2" xfId="0" applyNumberFormat="1" applyFont="1" applyFill="1" applyBorder="1" applyAlignment="1"/>
    <xf numFmtId="49" fontId="13" fillId="2" borderId="2" xfId="0" applyNumberFormat="1" applyFont="1" applyFill="1" applyBorder="1" applyAlignment="1">
      <alignment vertical="center"/>
    </xf>
    <xf numFmtId="3" fontId="13" fillId="2" borderId="2" xfId="0" applyNumberFormat="1" applyFont="1" applyFill="1" applyBorder="1" applyAlignment="1">
      <alignment vertical="center"/>
    </xf>
    <xf numFmtId="9" fontId="2" fillId="2" borderId="2" xfId="0" applyNumberFormat="1" applyFont="1" applyFill="1" applyBorder="1" applyAlignment="1"/>
    <xf numFmtId="0" fontId="13" fillId="2" borderId="2" xfId="0" applyNumberFormat="1" applyFont="1" applyFill="1" applyBorder="1" applyAlignment="1">
      <alignment vertical="center"/>
    </xf>
    <xf numFmtId="165" fontId="13" fillId="2" borderId="2" xfId="0" applyNumberFormat="1" applyFont="1" applyFill="1" applyBorder="1" applyAlignment="1">
      <alignment vertical="center"/>
    </xf>
    <xf numFmtId="0" fontId="6" fillId="7" borderId="1" xfId="0" applyFont="1" applyFill="1" applyBorder="1" applyAlignment="1">
      <alignment vertical="center"/>
    </xf>
    <xf numFmtId="165" fontId="13" fillId="8" borderId="2" xfId="0" applyNumberFormat="1" applyFont="1" applyFill="1" applyBorder="1" applyAlignment="1">
      <alignment vertical="center"/>
    </xf>
    <xf numFmtId="9" fontId="13" fillId="8" borderId="2" xfId="0" applyNumberFormat="1" applyFont="1" applyFill="1" applyBorder="1" applyAlignment="1">
      <alignment vertical="center"/>
    </xf>
    <xf numFmtId="0" fontId="6" fillId="9" borderId="2" xfId="0" applyFont="1" applyFill="1" applyBorder="1" applyAlignment="1">
      <alignment vertical="center"/>
    </xf>
    <xf numFmtId="49" fontId="15" fillId="9" borderId="2" xfId="0" applyNumberFormat="1" applyFont="1" applyFill="1" applyBorder="1" applyAlignment="1">
      <alignment vertical="center"/>
    </xf>
    <xf numFmtId="3" fontId="13" fillId="8" borderId="2" xfId="0" applyNumberFormat="1" applyFont="1" applyFill="1" applyBorder="1" applyAlignment="1">
      <alignment vertical="center"/>
    </xf>
    <xf numFmtId="0" fontId="13" fillId="7" borderId="1" xfId="0" applyFont="1" applyFill="1" applyBorder="1" applyAlignment="1">
      <alignment vertical="center"/>
    </xf>
    <xf numFmtId="164" fontId="13" fillId="2" borderId="1" xfId="0" applyNumberFormat="1" applyFont="1" applyFill="1" applyBorder="1" applyAlignment="1">
      <alignment vertical="center"/>
    </xf>
    <xf numFmtId="166" fontId="7" fillId="10" borderId="2" xfId="0" applyNumberFormat="1" applyFont="1" applyFill="1" applyBorder="1" applyAlignment="1">
      <alignment horizontal="right"/>
    </xf>
    <xf numFmtId="3" fontId="7" fillId="10" borderId="2" xfId="0" applyNumberFormat="1" applyFont="1" applyFill="1" applyBorder="1" applyAlignment="1">
      <alignment horizontal="right"/>
    </xf>
    <xf numFmtId="0" fontId="7" fillId="10" borderId="2" xfId="0" applyFont="1" applyFill="1" applyBorder="1" applyAlignment="1">
      <alignment horizontal="right" vertical="center" wrapText="1"/>
    </xf>
    <xf numFmtId="0" fontId="7" fillId="0" borderId="2" xfId="0" applyFont="1" applyBorder="1" applyAlignment="1">
      <alignment horizontal="right"/>
    </xf>
    <xf numFmtId="3" fontId="7" fillId="0" borderId="2" xfId="0" applyNumberFormat="1" applyFont="1" applyBorder="1" applyAlignment="1">
      <alignment horizontal="right"/>
    </xf>
    <xf numFmtId="0" fontId="7" fillId="10" borderId="2" xfId="0" applyFont="1" applyFill="1" applyBorder="1" applyAlignment="1">
      <alignment horizontal="center"/>
    </xf>
    <xf numFmtId="0" fontId="9" fillId="0" borderId="2" xfId="1" applyFont="1" applyBorder="1" applyAlignment="1" applyProtection="1">
      <alignment horizontal="left"/>
    </xf>
    <xf numFmtId="0" fontId="9" fillId="0" borderId="2" xfId="1" applyFont="1" applyBorder="1" applyAlignment="1" applyProtection="1">
      <alignment horizontal="center"/>
    </xf>
    <xf numFmtId="0" fontId="9" fillId="10" borderId="2" xfId="1" applyFont="1" applyFill="1" applyBorder="1" applyAlignment="1" applyProtection="1">
      <alignment horizontal="center"/>
    </xf>
    <xf numFmtId="3" fontId="9" fillId="0" borderId="2" xfId="1" applyNumberFormat="1" applyFont="1" applyBorder="1" applyAlignment="1" applyProtection="1">
      <alignment horizontal="right"/>
    </xf>
    <xf numFmtId="3" fontId="9" fillId="0" borderId="2" xfId="0" applyNumberFormat="1" applyFont="1" applyBorder="1" applyAlignment="1"/>
    <xf numFmtId="0" fontId="7" fillId="0" borderId="2" xfId="0" applyFont="1" applyBorder="1" applyAlignment="1">
      <alignment horizontal="center"/>
    </xf>
    <xf numFmtId="0" fontId="10" fillId="10" borderId="2" xfId="0" applyFont="1" applyFill="1" applyBorder="1" applyAlignment="1">
      <alignment vertical="center" wrapText="1"/>
    </xf>
    <xf numFmtId="0" fontId="7" fillId="10" borderId="2" xfId="0" applyFont="1" applyFill="1" applyBorder="1" applyAlignment="1"/>
    <xf numFmtId="3" fontId="7" fillId="10" borderId="2" xfId="0" applyNumberFormat="1" applyFont="1" applyFill="1" applyBorder="1" applyAlignment="1"/>
    <xf numFmtId="0" fontId="9" fillId="10" borderId="2" xfId="1" applyFont="1" applyFill="1" applyBorder="1" applyAlignment="1" applyProtection="1">
      <alignment horizontal="left"/>
    </xf>
    <xf numFmtId="3" fontId="9" fillId="10" borderId="2" xfId="1" applyNumberFormat="1" applyFont="1" applyFill="1" applyBorder="1" applyAlignment="1" applyProtection="1">
      <alignment horizontal="right"/>
    </xf>
    <xf numFmtId="3" fontId="9" fillId="10" borderId="2" xfId="0" applyNumberFormat="1" applyFont="1" applyFill="1" applyBorder="1" applyAlignment="1"/>
    <xf numFmtId="0" fontId="11" fillId="10" borderId="2" xfId="1" applyFont="1" applyFill="1" applyBorder="1" applyAlignment="1" applyProtection="1">
      <alignment horizontal="left"/>
    </xf>
    <xf numFmtId="0" fontId="12" fillId="10" borderId="2" xfId="0" applyFont="1" applyFill="1" applyBorder="1" applyAlignment="1"/>
    <xf numFmtId="0" fontId="7" fillId="0" borderId="2" xfId="0" applyFont="1" applyBorder="1" applyAlignment="1">
      <alignment vertical="center"/>
    </xf>
    <xf numFmtId="0" fontId="7" fillId="0" borderId="2" xfId="0" applyFont="1" applyBorder="1" applyAlignment="1">
      <alignment horizontal="center" vertical="center"/>
    </xf>
    <xf numFmtId="3" fontId="7" fillId="0" borderId="2" xfId="0" applyNumberFormat="1" applyFont="1" applyBorder="1" applyAlignment="1">
      <alignment vertical="center"/>
    </xf>
    <xf numFmtId="166" fontId="7" fillId="0" borderId="2" xfId="0" applyNumberFormat="1" applyFont="1" applyBorder="1" applyAlignment="1">
      <alignment horizontal="center"/>
    </xf>
    <xf numFmtId="49" fontId="15" fillId="9" borderId="2" xfId="0" applyNumberFormat="1" applyFont="1" applyFill="1" applyBorder="1" applyAlignment="1">
      <alignment vertical="center"/>
    </xf>
    <xf numFmtId="0" fontId="13" fillId="9" borderId="2" xfId="0" applyFont="1" applyFill="1" applyBorder="1" applyAlignment="1">
      <alignment vertical="center"/>
    </xf>
    <xf numFmtId="49" fontId="8" fillId="3" borderId="1" xfId="0" applyNumberFormat="1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wrapText="1"/>
    </xf>
    <xf numFmtId="0" fontId="3" fillId="4" borderId="1" xfId="0" applyFont="1" applyFill="1" applyBorder="1" applyAlignment="1">
      <alignment wrapText="1"/>
    </xf>
    <xf numFmtId="49" fontId="2" fillId="2" borderId="2" xfId="0" applyNumberFormat="1" applyFont="1" applyFill="1" applyBorder="1" applyAlignment="1">
      <alignment wrapText="1"/>
    </xf>
    <xf numFmtId="0" fontId="2" fillId="2" borderId="2" xfId="0" applyFont="1" applyFill="1" applyBorder="1" applyAlignment="1">
      <alignment wrapText="1"/>
    </xf>
    <xf numFmtId="49" fontId="2" fillId="2" borderId="2" xfId="0" applyNumberFormat="1" applyFont="1" applyFill="1" applyBorder="1" applyAlignment="1"/>
    <xf numFmtId="0" fontId="2" fillId="2" borderId="2" xfId="0" applyFont="1" applyFill="1" applyBorder="1" applyAlignment="1"/>
    <xf numFmtId="3" fontId="9" fillId="10" borderId="2" xfId="1" applyNumberFormat="1" applyFont="1" applyFill="1" applyBorder="1" applyAlignment="1" applyProtection="1">
      <alignment horizontal="center"/>
    </xf>
  </cellXfs>
  <cellStyles count="3">
    <cellStyle name="Normal" xfId="0" builtinId="0"/>
    <cellStyle name="Normal 2" xfId="1"/>
    <cellStyle name="Normal 3 2" xfId="2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304800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190500"/>
          <a:ext cx="5314950" cy="1175084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6</xdr:col>
      <xdr:colOff>304800</xdr:colOff>
      <xdr:row>7</xdr:row>
      <xdr:rowOff>32084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190500"/>
          <a:ext cx="5067300" cy="1175084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6</xdr:col>
      <xdr:colOff>552450</xdr:colOff>
      <xdr:row>7</xdr:row>
      <xdr:rowOff>32084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190500"/>
          <a:ext cx="5314950" cy="1175084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0</xdr:row>
      <xdr:rowOff>189352</xdr:rowOff>
    </xdr:from>
    <xdr:to>
      <xdr:col>7</xdr:col>
      <xdr:colOff>0</xdr:colOff>
      <xdr:row>7</xdr:row>
      <xdr:rowOff>32084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189352"/>
          <a:ext cx="5753100" cy="117623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W90"/>
  <sheetViews>
    <sheetView tabSelected="1" zoomScaleNormal="100" workbookViewId="0">
      <selection sqref="A1:G92"/>
    </sheetView>
  </sheetViews>
  <sheetFormatPr baseColWidth="10" defaultColWidth="10.85546875" defaultRowHeight="11.25" customHeight="1"/>
  <cols>
    <col min="1" max="1" width="4.42578125" style="10" customWidth="1"/>
    <col min="2" max="2" width="19.140625" style="10" customWidth="1"/>
    <col min="3" max="3" width="17.42578125" style="10" customWidth="1"/>
    <col min="4" max="4" width="9.42578125" style="10" customWidth="1"/>
    <col min="5" max="5" width="14.42578125" style="10" customWidth="1"/>
    <col min="6" max="6" width="11" style="10" customWidth="1"/>
    <col min="7" max="7" width="14.85546875" style="10" customWidth="1"/>
    <col min="8" max="231" width="10.85546875" style="10" customWidth="1"/>
    <col min="232" max="16384" width="10.85546875" style="11"/>
  </cols>
  <sheetData>
    <row r="1" spans="1:7" ht="15" customHeight="1">
      <c r="A1" s="8"/>
      <c r="B1" s="8"/>
      <c r="C1" s="8"/>
      <c r="D1" s="8"/>
      <c r="E1" s="8"/>
      <c r="F1" s="8"/>
      <c r="G1" s="8"/>
    </row>
    <row r="2" spans="1:7" ht="15" customHeight="1">
      <c r="A2" s="8"/>
      <c r="B2" s="8"/>
      <c r="C2" s="8"/>
      <c r="D2" s="8"/>
      <c r="E2" s="8"/>
      <c r="F2" s="8"/>
      <c r="G2" s="8"/>
    </row>
    <row r="3" spans="1:7" ht="15" customHeight="1">
      <c r="A3" s="8"/>
      <c r="B3" s="8"/>
      <c r="C3" s="8"/>
      <c r="D3" s="8"/>
      <c r="E3" s="8"/>
      <c r="F3" s="8"/>
      <c r="G3" s="8"/>
    </row>
    <row r="4" spans="1:7" ht="15" customHeight="1">
      <c r="A4" s="8"/>
      <c r="B4" s="8"/>
      <c r="C4" s="8"/>
      <c r="D4" s="8"/>
      <c r="E4" s="8"/>
      <c r="F4" s="8"/>
      <c r="G4" s="8"/>
    </row>
    <row r="5" spans="1:7" ht="15" customHeight="1">
      <c r="A5" s="8"/>
      <c r="B5" s="8"/>
      <c r="C5" s="8"/>
      <c r="D5" s="8"/>
      <c r="E5" s="8"/>
      <c r="F5" s="8"/>
      <c r="G5" s="8"/>
    </row>
    <row r="6" spans="1:7" ht="15" customHeight="1">
      <c r="A6" s="8"/>
      <c r="B6" s="8"/>
      <c r="C6" s="8"/>
      <c r="D6" s="8"/>
      <c r="E6" s="8"/>
      <c r="F6" s="8"/>
      <c r="G6" s="8"/>
    </row>
    <row r="7" spans="1:7" ht="15" customHeight="1">
      <c r="A7" s="8"/>
      <c r="B7" s="8"/>
      <c r="C7" s="8"/>
      <c r="D7" s="8"/>
      <c r="E7" s="8"/>
      <c r="F7" s="8"/>
      <c r="G7" s="8"/>
    </row>
    <row r="8" spans="1:7" ht="15" customHeight="1">
      <c r="A8" s="8"/>
      <c r="B8" s="8"/>
      <c r="C8" s="8"/>
      <c r="D8" s="8"/>
      <c r="E8" s="8"/>
      <c r="F8" s="8"/>
      <c r="G8" s="8"/>
    </row>
    <row r="9" spans="1:7" ht="12" customHeight="1">
      <c r="A9" s="8"/>
      <c r="B9" s="12" t="s">
        <v>0</v>
      </c>
      <c r="C9" s="70" t="s">
        <v>64</v>
      </c>
      <c r="D9" s="8"/>
      <c r="E9" s="87" t="s">
        <v>101</v>
      </c>
      <c r="F9" s="88"/>
      <c r="G9" s="63">
        <v>35000</v>
      </c>
    </row>
    <row r="10" spans="1:7" ht="12.75">
      <c r="A10" s="8"/>
      <c r="B10" s="5" t="s">
        <v>1</v>
      </c>
      <c r="C10" s="64" t="s">
        <v>65</v>
      </c>
      <c r="D10" s="8"/>
      <c r="E10" s="89" t="s">
        <v>2</v>
      </c>
      <c r="F10" s="90"/>
      <c r="G10" s="59">
        <v>45261</v>
      </c>
    </row>
    <row r="11" spans="1:7" ht="12.75">
      <c r="A11" s="8"/>
      <c r="B11" s="5" t="s">
        <v>3</v>
      </c>
      <c r="C11" s="64" t="s">
        <v>66</v>
      </c>
      <c r="D11" s="8"/>
      <c r="E11" s="89" t="s">
        <v>107</v>
      </c>
      <c r="F11" s="90"/>
      <c r="G11" s="60">
        <v>400</v>
      </c>
    </row>
    <row r="12" spans="1:7" ht="11.25" customHeight="1">
      <c r="A12" s="8"/>
      <c r="B12" s="5" t="s">
        <v>4</v>
      </c>
      <c r="C12" s="64" t="s">
        <v>57</v>
      </c>
      <c r="D12" s="8"/>
      <c r="E12" s="6" t="s">
        <v>5</v>
      </c>
      <c r="F12" s="7"/>
      <c r="G12" s="60">
        <f>G9*G11</f>
        <v>14000000</v>
      </c>
    </row>
    <row r="13" spans="1:7" ht="11.25" customHeight="1">
      <c r="A13" s="8"/>
      <c r="B13" s="5" t="s">
        <v>6</v>
      </c>
      <c r="C13" s="64" t="s">
        <v>58</v>
      </c>
      <c r="D13" s="8"/>
      <c r="E13" s="89" t="s">
        <v>7</v>
      </c>
      <c r="F13" s="90"/>
      <c r="G13" s="61" t="s">
        <v>110</v>
      </c>
    </row>
    <row r="14" spans="1:7" ht="13.5" customHeight="1">
      <c r="A14" s="8"/>
      <c r="B14" s="5" t="s">
        <v>8</v>
      </c>
      <c r="C14" s="64" t="s">
        <v>67</v>
      </c>
      <c r="D14" s="8"/>
      <c r="E14" s="89" t="s">
        <v>9</v>
      </c>
      <c r="F14" s="90"/>
      <c r="G14" s="59">
        <v>45261</v>
      </c>
    </row>
    <row r="15" spans="1:7" ht="12.75">
      <c r="A15" s="8"/>
      <c r="B15" s="5" t="s">
        <v>10</v>
      </c>
      <c r="C15" s="82">
        <v>44927</v>
      </c>
      <c r="D15" s="8"/>
      <c r="E15" s="91" t="s">
        <v>11</v>
      </c>
      <c r="F15" s="92"/>
      <c r="G15" s="62" t="s">
        <v>68</v>
      </c>
    </row>
    <row r="16" spans="1:7" ht="12" customHeight="1">
      <c r="A16" s="8"/>
      <c r="B16" s="13"/>
      <c r="C16" s="14"/>
      <c r="D16" s="8"/>
      <c r="E16" s="8"/>
      <c r="F16" s="8"/>
      <c r="G16" s="15"/>
    </row>
    <row r="17" spans="1:7" ht="12" customHeight="1">
      <c r="A17" s="8"/>
      <c r="B17" s="85" t="s">
        <v>12</v>
      </c>
      <c r="C17" s="86"/>
      <c r="D17" s="86"/>
      <c r="E17" s="86"/>
      <c r="F17" s="86"/>
      <c r="G17" s="86"/>
    </row>
    <row r="18" spans="1:7" ht="12" customHeight="1">
      <c r="A18" s="8"/>
      <c r="B18" s="8"/>
      <c r="C18" s="16"/>
      <c r="D18" s="16"/>
      <c r="E18" s="16"/>
      <c r="F18" s="8"/>
      <c r="G18" s="8"/>
    </row>
    <row r="19" spans="1:7" ht="12" customHeight="1">
      <c r="A19" s="8"/>
      <c r="B19" s="17" t="s">
        <v>13</v>
      </c>
      <c r="C19" s="18"/>
      <c r="D19" s="18"/>
      <c r="E19" s="18"/>
      <c r="F19" s="18"/>
      <c r="G19" s="18"/>
    </row>
    <row r="20" spans="1:7" ht="24" customHeight="1">
      <c r="A20" s="8"/>
      <c r="B20" s="19" t="s">
        <v>14</v>
      </c>
      <c r="C20" s="19" t="s">
        <v>15</v>
      </c>
      <c r="D20" s="19" t="s">
        <v>16</v>
      </c>
      <c r="E20" s="19" t="s">
        <v>17</v>
      </c>
      <c r="F20" s="19" t="s">
        <v>18</v>
      </c>
      <c r="G20" s="19" t="s">
        <v>19</v>
      </c>
    </row>
    <row r="21" spans="1:7" ht="12.75">
      <c r="A21" s="8"/>
      <c r="B21" s="65" t="s">
        <v>69</v>
      </c>
      <c r="C21" s="66" t="s">
        <v>20</v>
      </c>
      <c r="D21" s="66">
        <v>1.5</v>
      </c>
      <c r="E21" s="67" t="s">
        <v>70</v>
      </c>
      <c r="F21" s="68">
        <v>25000</v>
      </c>
      <c r="G21" s="69">
        <f t="shared" ref="G21:G27" si="0">F21*D21</f>
        <v>37500</v>
      </c>
    </row>
    <row r="22" spans="1:7" ht="12.75">
      <c r="A22" s="8"/>
      <c r="B22" s="65" t="s">
        <v>71</v>
      </c>
      <c r="C22" s="66" t="s">
        <v>20</v>
      </c>
      <c r="D22" s="66">
        <v>1</v>
      </c>
      <c r="E22" s="67" t="s">
        <v>72</v>
      </c>
      <c r="F22" s="68">
        <v>25000</v>
      </c>
      <c r="G22" s="69">
        <f t="shared" si="0"/>
        <v>25000</v>
      </c>
    </row>
    <row r="23" spans="1:7" ht="12.75" customHeight="1">
      <c r="A23" s="8"/>
      <c r="B23" s="65" t="s">
        <v>73</v>
      </c>
      <c r="C23" s="66" t="s">
        <v>20</v>
      </c>
      <c r="D23" s="66">
        <v>5</v>
      </c>
      <c r="E23" s="67" t="s">
        <v>72</v>
      </c>
      <c r="F23" s="68">
        <v>25000</v>
      </c>
      <c r="G23" s="69">
        <f t="shared" si="0"/>
        <v>125000</v>
      </c>
    </row>
    <row r="24" spans="1:7" ht="12.75">
      <c r="A24" s="8"/>
      <c r="B24" s="65" t="s">
        <v>74</v>
      </c>
      <c r="C24" s="66" t="s">
        <v>20</v>
      </c>
      <c r="D24" s="66">
        <v>16</v>
      </c>
      <c r="E24" s="67" t="s">
        <v>75</v>
      </c>
      <c r="F24" s="68">
        <v>25000</v>
      </c>
      <c r="G24" s="69">
        <f t="shared" si="0"/>
        <v>400000</v>
      </c>
    </row>
    <row r="25" spans="1:7" ht="12.75" customHeight="1">
      <c r="A25" s="8"/>
      <c r="B25" s="65" t="s">
        <v>76</v>
      </c>
      <c r="C25" s="66" t="s">
        <v>20</v>
      </c>
      <c r="D25" s="66">
        <v>2</v>
      </c>
      <c r="E25" s="67" t="s">
        <v>77</v>
      </c>
      <c r="F25" s="68">
        <v>25000</v>
      </c>
      <c r="G25" s="69">
        <f t="shared" si="0"/>
        <v>50000</v>
      </c>
    </row>
    <row r="26" spans="1:7" ht="12.75" customHeight="1">
      <c r="A26" s="8"/>
      <c r="B26" s="65" t="s">
        <v>78</v>
      </c>
      <c r="C26" s="66" t="s">
        <v>20</v>
      </c>
      <c r="D26" s="66">
        <v>8</v>
      </c>
      <c r="E26" s="67" t="s">
        <v>79</v>
      </c>
      <c r="F26" s="68">
        <v>25000</v>
      </c>
      <c r="G26" s="69">
        <f t="shared" si="0"/>
        <v>200000</v>
      </c>
    </row>
    <row r="27" spans="1:7" ht="12" customHeight="1">
      <c r="A27" s="8"/>
      <c r="B27" s="65" t="s">
        <v>80</v>
      </c>
      <c r="C27" s="66" t="s">
        <v>20</v>
      </c>
      <c r="D27" s="66">
        <v>15</v>
      </c>
      <c r="E27" s="67" t="s">
        <v>81</v>
      </c>
      <c r="F27" s="68">
        <v>25000</v>
      </c>
      <c r="G27" s="69">
        <f t="shared" si="0"/>
        <v>375000</v>
      </c>
    </row>
    <row r="28" spans="1:7" ht="12.75" customHeight="1">
      <c r="A28" s="8"/>
      <c r="B28" s="1" t="s">
        <v>21</v>
      </c>
      <c r="C28" s="2"/>
      <c r="D28" s="2"/>
      <c r="E28" s="2"/>
      <c r="F28" s="3"/>
      <c r="G28" s="4">
        <f>SUM(G21:G27)</f>
        <v>1212500</v>
      </c>
    </row>
    <row r="29" spans="1:7" ht="12.75" customHeight="1">
      <c r="A29" s="8"/>
      <c r="B29" s="8"/>
      <c r="C29" s="8"/>
      <c r="D29" s="8"/>
      <c r="E29" s="8"/>
      <c r="F29" s="20"/>
      <c r="G29" s="20"/>
    </row>
    <row r="30" spans="1:7" ht="12.75" customHeight="1">
      <c r="A30" s="8"/>
      <c r="B30" s="17" t="s">
        <v>22</v>
      </c>
      <c r="C30" s="21"/>
      <c r="D30" s="21"/>
      <c r="E30" s="21"/>
      <c r="F30" s="18"/>
      <c r="G30" s="18"/>
    </row>
    <row r="31" spans="1:7" ht="25.5">
      <c r="A31" s="8"/>
      <c r="B31" s="22" t="s">
        <v>14</v>
      </c>
      <c r="C31" s="19" t="s">
        <v>15</v>
      </c>
      <c r="D31" s="19" t="s">
        <v>16</v>
      </c>
      <c r="E31" s="22" t="s">
        <v>17</v>
      </c>
      <c r="F31" s="19" t="s">
        <v>18</v>
      </c>
      <c r="G31" s="22" t="s">
        <v>19</v>
      </c>
    </row>
    <row r="32" spans="1:7" ht="12.75" customHeight="1">
      <c r="A32" s="8"/>
      <c r="B32" s="65" t="s">
        <v>82</v>
      </c>
      <c r="C32" s="70" t="s">
        <v>56</v>
      </c>
      <c r="D32" s="66">
        <v>1.5</v>
      </c>
      <c r="E32" s="67" t="s">
        <v>77</v>
      </c>
      <c r="F32" s="68">
        <v>35000</v>
      </c>
      <c r="G32" s="69">
        <f>F32*D32</f>
        <v>52500</v>
      </c>
    </row>
    <row r="33" spans="1:7" ht="14.25" customHeight="1">
      <c r="A33" s="8"/>
      <c r="B33" s="1" t="s">
        <v>23</v>
      </c>
      <c r="C33" s="2"/>
      <c r="D33" s="2"/>
      <c r="E33" s="2"/>
      <c r="F33" s="3"/>
      <c r="G33" s="4">
        <f>+G32</f>
        <v>52500</v>
      </c>
    </row>
    <row r="34" spans="1:7" ht="12" customHeight="1">
      <c r="A34" s="8"/>
      <c r="B34" s="8"/>
      <c r="C34" s="8"/>
      <c r="D34" s="8"/>
      <c r="E34" s="8"/>
      <c r="F34" s="20"/>
      <c r="G34" s="20"/>
    </row>
    <row r="35" spans="1:7" ht="12.75">
      <c r="A35" s="8"/>
      <c r="B35" s="17" t="s">
        <v>24</v>
      </c>
      <c r="C35" s="21"/>
      <c r="D35" s="21"/>
      <c r="E35" s="21"/>
      <c r="F35" s="18"/>
      <c r="G35" s="18"/>
    </row>
    <row r="36" spans="1:7" ht="12.75" customHeight="1">
      <c r="A36" s="8"/>
      <c r="B36" s="22" t="s">
        <v>14</v>
      </c>
      <c r="C36" s="22" t="s">
        <v>15</v>
      </c>
      <c r="D36" s="22" t="s">
        <v>16</v>
      </c>
      <c r="E36" s="22" t="s">
        <v>17</v>
      </c>
      <c r="F36" s="19" t="s">
        <v>18</v>
      </c>
      <c r="G36" s="22" t="s">
        <v>19</v>
      </c>
    </row>
    <row r="37" spans="1:7" ht="12.75" customHeight="1">
      <c r="A37" s="8"/>
      <c r="B37" s="65" t="s">
        <v>83</v>
      </c>
      <c r="C37" s="66" t="s">
        <v>105</v>
      </c>
      <c r="D37" s="66">
        <v>2</v>
      </c>
      <c r="E37" s="66" t="s">
        <v>61</v>
      </c>
      <c r="F37" s="68">
        <v>50000</v>
      </c>
      <c r="G37" s="68">
        <f>(D37*F37)</f>
        <v>100000</v>
      </c>
    </row>
    <row r="38" spans="1:7" ht="12.75" customHeight="1">
      <c r="A38" s="8"/>
      <c r="B38" s="65" t="s">
        <v>84</v>
      </c>
      <c r="C38" s="66" t="s">
        <v>105</v>
      </c>
      <c r="D38" s="66">
        <v>2</v>
      </c>
      <c r="E38" s="66" t="s">
        <v>62</v>
      </c>
      <c r="F38" s="68">
        <v>36000</v>
      </c>
      <c r="G38" s="68">
        <f t="shared" ref="G38:G40" si="1">(D38*F38)</f>
        <v>72000</v>
      </c>
    </row>
    <row r="39" spans="1:7" ht="12.75" customHeight="1">
      <c r="A39" s="8"/>
      <c r="B39" s="65" t="s">
        <v>85</v>
      </c>
      <c r="C39" s="66" t="s">
        <v>105</v>
      </c>
      <c r="D39" s="66">
        <v>3</v>
      </c>
      <c r="E39" s="66" t="s">
        <v>62</v>
      </c>
      <c r="F39" s="68">
        <v>25000</v>
      </c>
      <c r="G39" s="68">
        <f t="shared" si="1"/>
        <v>75000</v>
      </c>
    </row>
    <row r="40" spans="1:7" ht="12.75" customHeight="1">
      <c r="A40" s="8"/>
      <c r="B40" s="65" t="s">
        <v>86</v>
      </c>
      <c r="C40" s="66" t="s">
        <v>105</v>
      </c>
      <c r="D40" s="66">
        <v>2</v>
      </c>
      <c r="E40" s="67" t="s">
        <v>106</v>
      </c>
      <c r="F40" s="68">
        <v>25000</v>
      </c>
      <c r="G40" s="68">
        <f t="shared" si="1"/>
        <v>50000</v>
      </c>
    </row>
    <row r="41" spans="1:7" ht="12.75" customHeight="1">
      <c r="A41" s="8"/>
      <c r="B41" s="1" t="s">
        <v>25</v>
      </c>
      <c r="C41" s="2"/>
      <c r="D41" s="2"/>
      <c r="E41" s="2"/>
      <c r="F41" s="3"/>
      <c r="G41" s="4">
        <f>SUM(G37:G40)</f>
        <v>297000</v>
      </c>
    </row>
    <row r="42" spans="1:7" ht="13.5" customHeight="1">
      <c r="A42" s="8"/>
      <c r="B42" s="8"/>
      <c r="C42" s="8"/>
      <c r="D42" s="8"/>
      <c r="E42" s="8"/>
      <c r="F42" s="20"/>
      <c r="G42" s="20"/>
    </row>
    <row r="43" spans="1:7" ht="12" customHeight="1">
      <c r="A43" s="8"/>
      <c r="B43" s="17" t="s">
        <v>26</v>
      </c>
      <c r="C43" s="21"/>
      <c r="D43" s="21"/>
      <c r="E43" s="21"/>
      <c r="F43" s="18"/>
      <c r="G43" s="18"/>
    </row>
    <row r="44" spans="1:7" ht="12" customHeight="1">
      <c r="A44" s="8"/>
      <c r="B44" s="19" t="s">
        <v>27</v>
      </c>
      <c r="C44" s="19" t="s">
        <v>28</v>
      </c>
      <c r="D44" s="19" t="s">
        <v>29</v>
      </c>
      <c r="E44" s="19" t="s">
        <v>17</v>
      </c>
      <c r="F44" s="19" t="s">
        <v>18</v>
      </c>
      <c r="G44" s="19" t="s">
        <v>19</v>
      </c>
    </row>
    <row r="45" spans="1:7" ht="12.75">
      <c r="A45" s="8"/>
      <c r="B45" s="71" t="s">
        <v>87</v>
      </c>
      <c r="C45" s="72"/>
      <c r="D45" s="64"/>
      <c r="E45" s="72"/>
      <c r="F45" s="73"/>
      <c r="G45" s="73"/>
    </row>
    <row r="46" spans="1:7" ht="12.75" customHeight="1">
      <c r="A46" s="8"/>
      <c r="B46" s="74" t="s">
        <v>88</v>
      </c>
      <c r="C46" s="67" t="s">
        <v>89</v>
      </c>
      <c r="D46" s="67">
        <v>100</v>
      </c>
      <c r="E46" s="67" t="s">
        <v>59</v>
      </c>
      <c r="F46" s="75">
        <v>200</v>
      </c>
      <c r="G46" s="76">
        <f>(F46*D46)</f>
        <v>20000</v>
      </c>
    </row>
    <row r="47" spans="1:7" ht="12.75">
      <c r="A47" s="8"/>
      <c r="B47" s="74" t="s">
        <v>90</v>
      </c>
      <c r="C47" s="67" t="s">
        <v>91</v>
      </c>
      <c r="D47" s="67">
        <v>2</v>
      </c>
      <c r="E47" s="67" t="s">
        <v>60</v>
      </c>
      <c r="F47" s="75">
        <v>60000</v>
      </c>
      <c r="G47" s="76">
        <f t="shared" ref="G47:G53" si="2">(F47*D47)</f>
        <v>120000</v>
      </c>
    </row>
    <row r="48" spans="1:7" ht="13.5" customHeight="1">
      <c r="A48" s="8"/>
      <c r="B48" s="74" t="s">
        <v>92</v>
      </c>
      <c r="C48" s="67" t="s">
        <v>93</v>
      </c>
      <c r="D48" s="67">
        <v>4</v>
      </c>
      <c r="E48" s="67" t="s">
        <v>62</v>
      </c>
      <c r="F48" s="75">
        <v>25000</v>
      </c>
      <c r="G48" s="76">
        <f t="shared" si="2"/>
        <v>100000</v>
      </c>
    </row>
    <row r="49" spans="1:7" ht="12" customHeight="1">
      <c r="A49" s="8"/>
      <c r="B49" s="77" t="s">
        <v>94</v>
      </c>
      <c r="C49" s="67" t="s">
        <v>95</v>
      </c>
      <c r="D49" s="93">
        <v>40000</v>
      </c>
      <c r="E49" s="67" t="s">
        <v>96</v>
      </c>
      <c r="F49" s="75">
        <v>125</v>
      </c>
      <c r="G49" s="76">
        <f t="shared" si="2"/>
        <v>5000000</v>
      </c>
    </row>
    <row r="50" spans="1:7" ht="12" customHeight="1">
      <c r="A50" s="8"/>
      <c r="B50" s="78" t="s">
        <v>63</v>
      </c>
      <c r="C50" s="67"/>
      <c r="D50" s="67"/>
      <c r="E50" s="67"/>
      <c r="F50" s="75"/>
      <c r="G50" s="76">
        <f t="shared" si="2"/>
        <v>0</v>
      </c>
    </row>
    <row r="51" spans="1:7" ht="12" customHeight="1">
      <c r="A51" s="8"/>
      <c r="B51" s="74" t="s">
        <v>97</v>
      </c>
      <c r="C51" s="67" t="s">
        <v>98</v>
      </c>
      <c r="D51" s="67">
        <v>200</v>
      </c>
      <c r="E51" s="67" t="s">
        <v>62</v>
      </c>
      <c r="F51" s="75">
        <v>800</v>
      </c>
      <c r="G51" s="76">
        <f t="shared" si="2"/>
        <v>160000</v>
      </c>
    </row>
    <row r="52" spans="1:7" ht="12" customHeight="1">
      <c r="A52" s="8"/>
      <c r="B52" s="74" t="s">
        <v>99</v>
      </c>
      <c r="C52" s="67" t="s">
        <v>98</v>
      </c>
      <c r="D52" s="67">
        <v>300</v>
      </c>
      <c r="E52" s="67" t="s">
        <v>62</v>
      </c>
      <c r="F52" s="75">
        <v>900</v>
      </c>
      <c r="G52" s="76">
        <f t="shared" si="2"/>
        <v>270000</v>
      </c>
    </row>
    <row r="53" spans="1:7" ht="12" customHeight="1">
      <c r="A53" s="8"/>
      <c r="B53" s="74" t="s">
        <v>100</v>
      </c>
      <c r="C53" s="67" t="s">
        <v>30</v>
      </c>
      <c r="D53" s="67">
        <v>250</v>
      </c>
      <c r="E53" s="67" t="s">
        <v>62</v>
      </c>
      <c r="F53" s="75">
        <v>900</v>
      </c>
      <c r="G53" s="76">
        <f t="shared" si="2"/>
        <v>225000</v>
      </c>
    </row>
    <row r="54" spans="1:7" ht="12" customHeight="1">
      <c r="A54" s="8"/>
      <c r="B54" s="1" t="s">
        <v>31</v>
      </c>
      <c r="C54" s="2"/>
      <c r="D54" s="2"/>
      <c r="E54" s="2"/>
      <c r="F54" s="3"/>
      <c r="G54" s="4">
        <f>SUM(G45:G53)</f>
        <v>5895000</v>
      </c>
    </row>
    <row r="55" spans="1:7" ht="12" customHeight="1">
      <c r="A55" s="8"/>
      <c r="B55" s="8"/>
      <c r="C55" s="8"/>
      <c r="D55" s="8"/>
      <c r="E55" s="23"/>
      <c r="F55" s="20"/>
      <c r="G55" s="20"/>
    </row>
    <row r="56" spans="1:7" ht="12" customHeight="1">
      <c r="A56" s="8"/>
      <c r="B56" s="17" t="s">
        <v>32</v>
      </c>
      <c r="C56" s="21"/>
      <c r="D56" s="21"/>
      <c r="E56" s="21"/>
      <c r="F56" s="18"/>
      <c r="G56" s="18"/>
    </row>
    <row r="57" spans="1:7" ht="12" customHeight="1">
      <c r="A57" s="8"/>
      <c r="B57" s="22" t="s">
        <v>33</v>
      </c>
      <c r="C57" s="19" t="s">
        <v>28</v>
      </c>
      <c r="D57" s="19" t="s">
        <v>29</v>
      </c>
      <c r="E57" s="22" t="s">
        <v>17</v>
      </c>
      <c r="F57" s="19" t="s">
        <v>18</v>
      </c>
      <c r="G57" s="22" t="s">
        <v>19</v>
      </c>
    </row>
    <row r="58" spans="1:7" ht="12.75" customHeight="1">
      <c r="A58" s="8"/>
      <c r="B58" s="79"/>
      <c r="C58" s="80"/>
      <c r="D58" s="80">
        <v>0</v>
      </c>
      <c r="E58" s="80"/>
      <c r="F58" s="81">
        <v>0</v>
      </c>
      <c r="G58" s="81">
        <v>0</v>
      </c>
    </row>
    <row r="59" spans="1:7" ht="12.75" customHeight="1">
      <c r="A59" s="8"/>
      <c r="B59" s="1" t="s">
        <v>34</v>
      </c>
      <c r="C59" s="2"/>
      <c r="D59" s="2"/>
      <c r="E59" s="2"/>
      <c r="F59" s="3"/>
      <c r="G59" s="4">
        <f>G58</f>
        <v>0</v>
      </c>
    </row>
    <row r="60" spans="1:7" ht="12" customHeight="1">
      <c r="A60" s="8"/>
      <c r="B60" s="8"/>
      <c r="C60" s="8"/>
      <c r="D60" s="8"/>
      <c r="E60" s="8"/>
      <c r="F60" s="20"/>
      <c r="G60" s="20"/>
    </row>
    <row r="61" spans="1:7" ht="12" customHeight="1">
      <c r="A61" s="8"/>
      <c r="B61" s="17" t="s">
        <v>35</v>
      </c>
      <c r="C61" s="24"/>
      <c r="D61" s="24"/>
      <c r="E61" s="24"/>
      <c r="F61" s="24"/>
      <c r="G61" s="25">
        <f>G28+G41+G54+G59+G33</f>
        <v>7457000</v>
      </c>
    </row>
    <row r="62" spans="1:7" ht="12.75" customHeight="1">
      <c r="A62" s="8"/>
      <c r="B62" s="26" t="s">
        <v>36</v>
      </c>
      <c r="C62" s="27"/>
      <c r="D62" s="27"/>
      <c r="E62" s="27"/>
      <c r="F62" s="27"/>
      <c r="G62" s="28">
        <f>G61*0.05</f>
        <v>372850</v>
      </c>
    </row>
    <row r="63" spans="1:7" ht="15.6" customHeight="1">
      <c r="A63" s="8"/>
      <c r="B63" s="17" t="s">
        <v>37</v>
      </c>
      <c r="C63" s="24"/>
      <c r="D63" s="24"/>
      <c r="E63" s="24"/>
      <c r="F63" s="24"/>
      <c r="G63" s="25">
        <f>G62+G61</f>
        <v>7829850</v>
      </c>
    </row>
    <row r="64" spans="1:7" ht="11.25" customHeight="1">
      <c r="B64" s="26" t="s">
        <v>38</v>
      </c>
      <c r="C64" s="27"/>
      <c r="D64" s="27"/>
      <c r="E64" s="27"/>
      <c r="F64" s="27"/>
      <c r="G64" s="28">
        <f>G12</f>
        <v>14000000</v>
      </c>
    </row>
    <row r="65" spans="2:7" ht="11.25" customHeight="1">
      <c r="B65" s="17" t="s">
        <v>39</v>
      </c>
      <c r="C65" s="24"/>
      <c r="D65" s="24"/>
      <c r="E65" s="24"/>
      <c r="F65" s="24"/>
      <c r="G65" s="29">
        <f>G64-G63</f>
        <v>6170150</v>
      </c>
    </row>
    <row r="66" spans="2:7" ht="11.25" customHeight="1">
      <c r="B66" s="30" t="s">
        <v>108</v>
      </c>
      <c r="C66" s="31"/>
      <c r="D66" s="31"/>
      <c r="E66" s="31"/>
      <c r="F66" s="31"/>
      <c r="G66" s="32"/>
    </row>
    <row r="67" spans="2:7" ht="11.25" customHeight="1">
      <c r="B67" s="18"/>
      <c r="C67" s="31"/>
      <c r="D67" s="31"/>
      <c r="E67" s="31"/>
      <c r="F67" s="31"/>
      <c r="G67" s="32"/>
    </row>
    <row r="68" spans="2:7" ht="11.25" customHeight="1">
      <c r="B68" s="33" t="s">
        <v>109</v>
      </c>
      <c r="C68" s="8"/>
      <c r="D68" s="8"/>
      <c r="E68" s="8"/>
      <c r="F68" s="8"/>
      <c r="G68" s="32"/>
    </row>
    <row r="69" spans="2:7" ht="11.25" customHeight="1">
      <c r="B69" s="34" t="s">
        <v>40</v>
      </c>
      <c r="C69" s="35"/>
      <c r="D69" s="35"/>
      <c r="E69" s="35"/>
      <c r="F69" s="35"/>
      <c r="G69" s="36"/>
    </row>
    <row r="70" spans="2:7" ht="11.25" customHeight="1">
      <c r="B70" s="37" t="s">
        <v>41</v>
      </c>
      <c r="C70" s="8"/>
      <c r="D70" s="8"/>
      <c r="E70" s="8"/>
      <c r="F70" s="20"/>
      <c r="G70" s="38"/>
    </row>
    <row r="71" spans="2:7" ht="11.25" customHeight="1">
      <c r="B71" s="37" t="s">
        <v>42</v>
      </c>
      <c r="C71" s="8"/>
      <c r="D71" s="8"/>
      <c r="E71" s="8"/>
      <c r="F71" s="8"/>
      <c r="G71" s="38"/>
    </row>
    <row r="72" spans="2:7" ht="11.25" customHeight="1">
      <c r="B72" s="37" t="s">
        <v>43</v>
      </c>
      <c r="C72" s="8"/>
      <c r="D72" s="8"/>
      <c r="E72" s="8"/>
      <c r="F72" s="8"/>
      <c r="G72" s="38"/>
    </row>
    <row r="73" spans="2:7" ht="11.25" customHeight="1">
      <c r="B73" s="37" t="s">
        <v>44</v>
      </c>
      <c r="C73" s="8"/>
      <c r="D73" s="8"/>
      <c r="E73" s="8"/>
      <c r="F73" s="8"/>
      <c r="G73" s="38"/>
    </row>
    <row r="74" spans="2:7" ht="11.25" customHeight="1">
      <c r="B74" s="39" t="s">
        <v>45</v>
      </c>
      <c r="C74" s="40"/>
      <c r="D74" s="40"/>
      <c r="E74" s="40"/>
      <c r="F74" s="40"/>
      <c r="G74" s="41"/>
    </row>
    <row r="75" spans="2:7" ht="11.25" customHeight="1">
      <c r="B75" s="18"/>
      <c r="C75" s="8"/>
      <c r="D75" s="8"/>
      <c r="E75" s="8"/>
      <c r="F75" s="8"/>
      <c r="G75" s="32"/>
    </row>
    <row r="76" spans="2:7" ht="11.25" customHeight="1">
      <c r="B76" s="83" t="s">
        <v>46</v>
      </c>
      <c r="C76" s="84"/>
      <c r="D76" s="42"/>
      <c r="E76" s="43"/>
      <c r="F76" s="43"/>
      <c r="G76" s="32"/>
    </row>
    <row r="77" spans="2:7" ht="11.25" customHeight="1">
      <c r="B77" s="44" t="s">
        <v>33</v>
      </c>
      <c r="C77" s="44" t="s">
        <v>47</v>
      </c>
      <c r="D77" s="45" t="s">
        <v>48</v>
      </c>
      <c r="E77" s="43"/>
      <c r="F77" s="43"/>
      <c r="G77" s="32"/>
    </row>
    <row r="78" spans="2:7" ht="11.25" customHeight="1">
      <c r="B78" s="46" t="s">
        <v>49</v>
      </c>
      <c r="C78" s="47">
        <f>+G28</f>
        <v>1212500</v>
      </c>
      <c r="D78" s="48">
        <f>+C78/C84</f>
        <v>0.15485609558292943</v>
      </c>
      <c r="E78" s="43"/>
      <c r="F78" s="43"/>
      <c r="G78" s="32"/>
    </row>
    <row r="79" spans="2:7" ht="11.25" customHeight="1">
      <c r="B79" s="46" t="s">
        <v>50</v>
      </c>
      <c r="C79" s="49">
        <f>+G33</f>
        <v>52500</v>
      </c>
      <c r="D79" s="48">
        <f>+C79/C84</f>
        <v>6.7051092932814806E-3</v>
      </c>
      <c r="E79" s="43"/>
      <c r="F79" s="43"/>
      <c r="G79" s="32"/>
    </row>
    <row r="80" spans="2:7" ht="11.25" customHeight="1">
      <c r="B80" s="46" t="s">
        <v>51</v>
      </c>
      <c r="C80" s="47">
        <f>+G41</f>
        <v>297000</v>
      </c>
      <c r="D80" s="48">
        <f>(C80/C84)</f>
        <v>3.7931761144849516E-2</v>
      </c>
      <c r="E80" s="43"/>
      <c r="F80" s="43"/>
      <c r="G80" s="32"/>
    </row>
    <row r="81" spans="2:7" ht="11.25" customHeight="1">
      <c r="B81" s="46" t="s">
        <v>27</v>
      </c>
      <c r="C81" s="47">
        <f>+G54</f>
        <v>5895000</v>
      </c>
      <c r="D81" s="48">
        <f>(C81/C84)</f>
        <v>0.75288798635989196</v>
      </c>
      <c r="E81" s="43"/>
      <c r="F81" s="43"/>
      <c r="G81" s="32"/>
    </row>
    <row r="82" spans="2:7" ht="11.25" customHeight="1">
      <c r="B82" s="46" t="s">
        <v>52</v>
      </c>
      <c r="C82" s="50">
        <f>+G59</f>
        <v>0</v>
      </c>
      <c r="D82" s="48">
        <f>(C82/C84)</f>
        <v>0</v>
      </c>
      <c r="E82" s="51"/>
      <c r="F82" s="51"/>
      <c r="G82" s="32"/>
    </row>
    <row r="83" spans="2:7" ht="11.25" customHeight="1">
      <c r="B83" s="46" t="s">
        <v>53</v>
      </c>
      <c r="C83" s="50">
        <f>+G62</f>
        <v>372850</v>
      </c>
      <c r="D83" s="48">
        <f>(C83/C84)</f>
        <v>4.7619047619047616E-2</v>
      </c>
      <c r="E83" s="51"/>
      <c r="F83" s="51"/>
      <c r="G83" s="32"/>
    </row>
    <row r="84" spans="2:7" ht="11.25" customHeight="1">
      <c r="B84" s="44" t="s">
        <v>54</v>
      </c>
      <c r="C84" s="52">
        <f>SUM(C78:C83)</f>
        <v>7829850</v>
      </c>
      <c r="D84" s="53">
        <f>SUM(D78:D83)</f>
        <v>1</v>
      </c>
      <c r="E84" s="51"/>
      <c r="F84" s="51"/>
      <c r="G84" s="32"/>
    </row>
    <row r="85" spans="2:7" ht="11.25" customHeight="1">
      <c r="B85" s="18"/>
      <c r="C85" s="31"/>
      <c r="D85" s="31"/>
      <c r="E85" s="31"/>
      <c r="F85" s="31"/>
      <c r="G85" s="32"/>
    </row>
    <row r="86" spans="2:7" ht="11.25" customHeight="1">
      <c r="B86" s="9"/>
      <c r="C86" s="31"/>
      <c r="D86" s="31"/>
      <c r="E86" s="31"/>
      <c r="F86" s="31"/>
      <c r="G86" s="32"/>
    </row>
    <row r="87" spans="2:7" ht="11.25" customHeight="1">
      <c r="B87" s="54"/>
      <c r="C87" s="55" t="s">
        <v>104</v>
      </c>
      <c r="D87" s="54"/>
      <c r="E87" s="54"/>
      <c r="F87" s="51"/>
      <c r="G87" s="32"/>
    </row>
    <row r="88" spans="2:7" ht="11.25" customHeight="1">
      <c r="B88" s="44" t="s">
        <v>102</v>
      </c>
      <c r="C88" s="56">
        <v>32000</v>
      </c>
      <c r="D88" s="56">
        <v>35000</v>
      </c>
      <c r="E88" s="56">
        <v>38000</v>
      </c>
      <c r="F88" s="57"/>
      <c r="G88" s="58"/>
    </row>
    <row r="89" spans="2:7" ht="11.25" customHeight="1">
      <c r="B89" s="44" t="s">
        <v>103</v>
      </c>
      <c r="C89" s="52">
        <f>(G63/C88)</f>
        <v>244.68281250000001</v>
      </c>
      <c r="D89" s="52">
        <f>(G63/D88)</f>
        <v>223.71</v>
      </c>
      <c r="E89" s="52">
        <f>(G63/E88)</f>
        <v>206.04868421052632</v>
      </c>
      <c r="F89" s="57"/>
      <c r="G89" s="58"/>
    </row>
    <row r="90" spans="2:7" ht="11.25" customHeight="1">
      <c r="B90" s="30" t="s">
        <v>55</v>
      </c>
      <c r="C90" s="8"/>
      <c r="D90" s="8"/>
      <c r="E90" s="8"/>
      <c r="F90" s="8"/>
      <c r="G90" s="8"/>
    </row>
  </sheetData>
  <mergeCells count="8">
    <mergeCell ref="B76:C76"/>
    <mergeCell ref="B17:G17"/>
    <mergeCell ref="E9:F9"/>
    <mergeCell ref="E10:F10"/>
    <mergeCell ref="E11:F11"/>
    <mergeCell ref="E13:F13"/>
    <mergeCell ref="E14:F14"/>
    <mergeCell ref="E15:F15"/>
  </mergeCells>
  <pageMargins left="0.31496062992125984" right="0.31496062992125984" top="0.35433070866141736" bottom="0.35433070866141736" header="0.31496062992125984" footer="0.31496062992125984"/>
  <pageSetup paperSize="145" scale="8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LECHUGAS</vt:lpstr>
      <vt:lpstr>LECHUGAS!Área_de_impresión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Munoz Acuna Claudio A</cp:lastModifiedBy>
  <cp:lastPrinted>2023-03-01T15:38:37Z</cp:lastPrinted>
  <dcterms:created xsi:type="dcterms:W3CDTF">2020-11-27T12:49:26Z</dcterms:created>
  <dcterms:modified xsi:type="dcterms:W3CDTF">2023-03-01T15:39:36Z</dcterms:modified>
</cp:coreProperties>
</file>