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Constitución\"/>
    </mc:Choice>
  </mc:AlternateContent>
  <bookViews>
    <workbookView minimized="1" xWindow="0" yWindow="0" windowWidth="28800" windowHeight="12300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67" i="1" l="1"/>
  <c r="G62" i="1"/>
  <c r="G61" i="1"/>
  <c r="G57" i="1"/>
  <c r="G48" i="1" l="1"/>
  <c r="G51" i="1"/>
  <c r="G53" i="1"/>
  <c r="G54" i="1"/>
  <c r="G56" i="1"/>
  <c r="G59" i="1"/>
  <c r="G60" i="1"/>
  <c r="G21" i="1" l="1"/>
  <c r="G22" i="1"/>
  <c r="G23" i="1"/>
  <c r="G24" i="1"/>
  <c r="G25" i="1"/>
  <c r="G26" i="1"/>
  <c r="G27" i="1"/>
  <c r="G28" i="1" l="1"/>
  <c r="C87" i="1" s="1"/>
  <c r="G38" i="1"/>
  <c r="G39" i="1"/>
  <c r="G40" i="1"/>
  <c r="G41" i="1"/>
  <c r="G42" i="1"/>
  <c r="G43" i="1"/>
  <c r="G37" i="1"/>
  <c r="G50" i="1"/>
  <c r="G63" i="1" s="1"/>
  <c r="C90" i="1" s="1"/>
  <c r="G44" i="1" l="1"/>
  <c r="C89" i="1" s="1"/>
  <c r="G68" i="1" l="1"/>
  <c r="C91" i="1" s="1"/>
  <c r="G12" i="1"/>
  <c r="G73" i="1" s="1"/>
  <c r="G70" i="1" l="1"/>
  <c r="G71" i="1" s="1"/>
  <c r="G72" i="1" l="1"/>
  <c r="C92" i="1"/>
  <c r="E98" i="1" l="1"/>
  <c r="G74" i="1"/>
  <c r="C98" i="1"/>
  <c r="C93" i="1"/>
  <c r="D92" i="1" s="1"/>
  <c r="D90" i="1" l="1"/>
  <c r="D98" i="1"/>
  <c r="D87" i="1"/>
  <c r="D89" i="1"/>
  <c r="D91" i="1"/>
  <c r="D93" i="1" l="1"/>
</calcChain>
</file>

<file path=xl/sharedStrings.xml><?xml version="1.0" encoding="utf-8"?>
<sst xmlns="http://schemas.openxmlformats.org/spreadsheetml/2006/main" count="177" uniqueCount="122">
  <si>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</si>
  <si>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</si>
  <si>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</si>
  <si>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</si>
  <si>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</si>
  <si>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</si>
  <si>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</si>
  <si>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</si>
  <si>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</si>
  <si>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</si>
  <si>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</si>
  <si>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</si>
  <si>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</si>
  <si>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</si>
  <si>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</si>
  <si>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</si>
  <si>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</si>
  <si>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</si>
  <si>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</si>
  <si>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</si>
  <si>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</si>
  <si>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</si>
  <si>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</si>
  <si>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</si>
  <si>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</si>
  <si>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</si>
  <si>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</si>
  <si>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</si>
  <si>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</si>
  <si>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</si>
  <si>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</si>
  <si>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</si>
  <si>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</si>
  <si>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</si>
  <si>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</si>
  <si>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</si>
  <si>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</si>
  <si>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</si>
  <si>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</si>
  <si>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</si>
  <si>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</si>
  <si>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</si>
  <si>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</si>
  <si>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</si>
  <si>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</si>
  <si>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</si>
  <si>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</si>
  <si>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</si>
  <si>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</si>
  <si>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</si>
  <si>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</si>
  <si>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</si>
  <si>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</si>
  <si>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</si>
  <si>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</si>
  <si>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</si>
  <si>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</si>
  <si>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</si>
  <si>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</si>
  <si>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ARADURA</t>
  </si>
  <si>
    <t>INSECTICIDAS</t>
  </si>
  <si>
    <t>UREA</t>
  </si>
  <si>
    <t>CONSUMO</t>
  </si>
  <si>
    <t>DEL MAULE</t>
  </si>
  <si>
    <t>APLIC. FERTILIZANTE</t>
  </si>
  <si>
    <t>RIEGO-PREPLANTACION</t>
  </si>
  <si>
    <t>RIEGOS</t>
  </si>
  <si>
    <t>LIMPIA MANUAL</t>
  </si>
  <si>
    <t>FUNGUICIDAS</t>
  </si>
  <si>
    <t>ENERO-MARZO</t>
  </si>
  <si>
    <t>TRANSPLANTE</t>
  </si>
  <si>
    <t>APLIC. PESTICIDAS</t>
  </si>
  <si>
    <t>MELGADURA</t>
  </si>
  <si>
    <t>TRAZADO ACEQUIA</t>
  </si>
  <si>
    <t>CULTIVADOR</t>
  </si>
  <si>
    <t>LT</t>
  </si>
  <si>
    <t>OCTUBRE</t>
  </si>
  <si>
    <t>SEPT</t>
  </si>
  <si>
    <t>OCT-DIC</t>
  </si>
  <si>
    <t>SEPT-OCTUB.</t>
  </si>
  <si>
    <t>APLIC- AGROQUIM.</t>
  </si>
  <si>
    <t>OCT-NOV</t>
  </si>
  <si>
    <t>LIT</t>
  </si>
  <si>
    <t>NOV.</t>
  </si>
  <si>
    <t>OCTUB.</t>
  </si>
  <si>
    <t>OCTUB-NOV</t>
  </si>
  <si>
    <t>BRAVO 720</t>
  </si>
  <si>
    <t>FOSFIMAX</t>
  </si>
  <si>
    <t>FRUTALIV</t>
  </si>
  <si>
    <t>BREAK</t>
  </si>
  <si>
    <t>TERRASORB</t>
  </si>
  <si>
    <t xml:space="preserve">LECHUGA </t>
  </si>
  <si>
    <t>VARIAS</t>
  </si>
  <si>
    <t>MEDIO</t>
  </si>
  <si>
    <t>TODO EL AÑO</t>
  </si>
  <si>
    <t>HELADAS-LLUVIA-GRANIZO-SEQUIA</t>
  </si>
  <si>
    <t>OCT-MARZO</t>
  </si>
  <si>
    <t>MARZO</t>
  </si>
  <si>
    <t>FERTILIZANTES FOLIAR</t>
  </si>
  <si>
    <t>MARZO-ABRIL</t>
  </si>
  <si>
    <t>RASTRAJE (2)</t>
  </si>
  <si>
    <t>ANALISIS QUIMICO  DE SUELO</t>
  </si>
  <si>
    <t>N° Jornadas/HA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</si>
  <si>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</si>
  <si>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</si>
  <si>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</si>
  <si>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</si>
  <si>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</si>
  <si>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</si>
  <si>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PRECIO ESPERADO ($/Un)</t>
  </si>
  <si>
    <t xml:space="preserve">UN </t>
  </si>
  <si>
    <t>PLANTULAS</t>
  </si>
  <si>
    <t>FERTILIZANTES</t>
  </si>
  <si>
    <t>MEZCLA N-P-K (17-21-18)</t>
  </si>
  <si>
    <t>MARZO 2023</t>
  </si>
  <si>
    <t>COSECHA: CORT- SELECC-EMBALAJE</t>
  </si>
  <si>
    <t>HA</t>
  </si>
  <si>
    <t>PUZZLE 200 O SIMILAR</t>
  </si>
  <si>
    <t>MTD 600 O SIMILAR</t>
  </si>
  <si>
    <t>MANZATE O SIMILAR</t>
  </si>
  <si>
    <t>CONSTITUCION</t>
  </si>
  <si>
    <t>CONSTITUCION-EMPEDRADO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</si>
</sst>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8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9" fillId="0" borderId="10" xfId="5" applyFont="1" applyFill="1" applyBorder="1" applyAlignment="1">
      <alignment horizontal="left"/>
    </xf>
    <xf numFmtId="0" fontId="4" fillId="0" borderId="10" xfId="5" applyFont="1" applyFill="1" applyBorder="1" applyAlignment="1">
      <alignment horizontal="center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164" fontId="1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/>
    <xf numFmtId="167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168" fontId="0" fillId="0" borderId="0" xfId="0" applyNumberFormat="1" applyFont="1" applyAlignment="1">
      <alignment horizontal="right"/>
    </xf>
    <xf numFmtId="0" fontId="8" fillId="0" borderId="10" xfId="5" applyFont="1" applyBorder="1" applyAlignment="1">
      <alignment horizontal="left" wrapText="1"/>
    </xf>
    <xf numFmtId="41" fontId="8" fillId="0" borderId="10" xfId="7" applyFont="1" applyFill="1" applyBorder="1" applyAlignment="1">
      <alignment horizontal="right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90500"/>
          <a:ext cx="59245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90" zoomScaleNormal="190" workbookViewId="0">
      <selection activeCell="C12" sqref="C12:C15"/>
    </sheetView>
  </sheetViews>
  <sheetFormatPr baseColWidth="10" defaultColWidth="10.85546875" defaultRowHeight="11.25" customHeight="1"/>
  <cols>
    <col min="1" max="1" width="12.7109375" style="2" customWidth="1"/>
    <col min="2" max="2" width="20.140625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89" t="s">
        <v>0</v>
      </c>
      <c r="C9" s="90" t="s">
        <v>91</v>
      </c>
      <c r="D9" s="22"/>
      <c r="E9" s="106" t="s">
        <v>108</v>
      </c>
      <c r="F9" s="107"/>
      <c r="G9" s="94">
        <v>45000</v>
      </c>
    </row>
    <row r="10" spans="1:7" ht="15">
      <c r="A10" s="3"/>
      <c r="B10" s="21" t="s">
        <v>1</v>
      </c>
      <c r="C10" s="91" t="s">
        <v>92</v>
      </c>
      <c r="D10" s="23"/>
      <c r="E10" s="104" t="s">
        <v>2</v>
      </c>
      <c r="F10" s="105"/>
      <c r="G10" s="92" t="s">
        <v>94</v>
      </c>
    </row>
    <row r="11" spans="1:7" ht="15">
      <c r="A11" s="3"/>
      <c r="B11" s="21" t="s">
        <v>3</v>
      </c>
      <c r="C11" s="92" t="s">
        <v>93</v>
      </c>
      <c r="D11" s="23"/>
      <c r="E11" s="104" t="s">
        <v>109</v>
      </c>
      <c r="F11" s="105"/>
      <c r="G11" s="95">
        <v>400</v>
      </c>
    </row>
    <row r="12" spans="1:7" ht="11.25" customHeight="1">
      <c r="A12" s="3"/>
      <c r="B12" s="21" t="s">
        <v>4</v>
      </c>
      <c r="C12" s="93" t="s">
        <v>63</v>
      </c>
      <c r="D12" s="23"/>
      <c r="E12" s="96" t="s">
        <v>5</v>
      </c>
      <c r="F12" s="97"/>
      <c r="G12" s="5">
        <f>(G9*G11)</f>
        <v>18000000</v>
      </c>
    </row>
    <row r="13" spans="1:7" ht="11.25" customHeight="1">
      <c r="A13" s="3"/>
      <c r="B13" s="21" t="s">
        <v>6</v>
      </c>
      <c r="C13" s="93" t="s">
        <v>120</v>
      </c>
      <c r="D13" s="23"/>
      <c r="E13" s="104" t="s">
        <v>7</v>
      </c>
      <c r="F13" s="105"/>
      <c r="G13" s="92" t="s">
        <v>62</v>
      </c>
    </row>
    <row r="14" spans="1:7" ht="27.75" customHeight="1">
      <c r="A14" s="3"/>
      <c r="B14" s="21" t="s">
        <v>8</v>
      </c>
      <c r="C14" s="93" t="s">
        <v>121</v>
      </c>
      <c r="D14" s="23"/>
      <c r="E14" s="104" t="s">
        <v>9</v>
      </c>
      <c r="F14" s="105"/>
      <c r="G14" s="92" t="s">
        <v>94</v>
      </c>
    </row>
    <row r="15" spans="1:7" ht="27.75" customHeight="1">
      <c r="A15" s="3"/>
      <c r="B15" s="21" t="s">
        <v>10</v>
      </c>
      <c r="C15" s="92" t="s">
        <v>114</v>
      </c>
      <c r="D15" s="23"/>
      <c r="E15" s="108" t="s">
        <v>11</v>
      </c>
      <c r="F15" s="109"/>
      <c r="G15" s="93" t="s">
        <v>95</v>
      </c>
    </row>
    <row r="16" spans="1:7" ht="12" customHeight="1">
      <c r="A16" s="3"/>
      <c r="B16" s="38"/>
      <c r="C16" s="39"/>
      <c r="D16" s="23"/>
      <c r="E16" s="23"/>
      <c r="F16" s="23"/>
      <c r="G16" s="40"/>
    </row>
    <row r="17" spans="1:8" ht="12" customHeight="1">
      <c r="A17" s="3"/>
      <c r="B17" s="110" t="s">
        <v>12</v>
      </c>
      <c r="C17" s="111"/>
      <c r="D17" s="111"/>
      <c r="E17" s="111"/>
      <c r="F17" s="111"/>
      <c r="G17" s="111"/>
    </row>
    <row r="18" spans="1:8" ht="12" customHeight="1">
      <c r="A18" s="3"/>
      <c r="B18" s="22"/>
      <c r="C18" s="25"/>
      <c r="D18" s="25"/>
      <c r="E18" s="25"/>
      <c r="F18" s="22"/>
      <c r="G18" s="22"/>
    </row>
    <row r="19" spans="1:8" ht="12" customHeight="1">
      <c r="A19" s="3"/>
      <c r="B19" s="77" t="s">
        <v>13</v>
      </c>
      <c r="C19" s="26"/>
      <c r="D19" s="26"/>
      <c r="E19" s="26"/>
      <c r="F19" s="26"/>
      <c r="G19" s="26"/>
    </row>
    <row r="20" spans="1:8" ht="24" customHeight="1">
      <c r="A20" s="3"/>
      <c r="B20" s="80" t="s">
        <v>14</v>
      </c>
      <c r="C20" s="80" t="s">
        <v>15</v>
      </c>
      <c r="D20" s="80" t="s">
        <v>102</v>
      </c>
      <c r="E20" s="80" t="s">
        <v>17</v>
      </c>
      <c r="F20" s="80" t="s">
        <v>18</v>
      </c>
      <c r="G20" s="80" t="s">
        <v>19</v>
      </c>
    </row>
    <row r="21" spans="1:8" ht="12.75" customHeight="1">
      <c r="A21" s="3"/>
      <c r="B21" s="9" t="s">
        <v>65</v>
      </c>
      <c r="C21" s="12" t="s">
        <v>20</v>
      </c>
      <c r="D21" s="12">
        <v>1</v>
      </c>
      <c r="E21" s="12" t="s">
        <v>77</v>
      </c>
      <c r="F21" s="10">
        <v>35000</v>
      </c>
      <c r="G21" s="10">
        <f t="shared" ref="G21:G27" si="0">D21*F21</f>
        <v>35000</v>
      </c>
    </row>
    <row r="22" spans="1:8" ht="12.75" customHeight="1">
      <c r="A22" s="3"/>
      <c r="B22" s="9" t="s">
        <v>70</v>
      </c>
      <c r="C22" s="12" t="s">
        <v>20</v>
      </c>
      <c r="D22" s="12">
        <v>20</v>
      </c>
      <c r="E22" s="12" t="s">
        <v>76</v>
      </c>
      <c r="F22" s="10">
        <v>35000</v>
      </c>
      <c r="G22" s="10">
        <f t="shared" si="0"/>
        <v>700000</v>
      </c>
      <c r="H22" s="4"/>
    </row>
    <row r="23" spans="1:8" ht="12.75" customHeight="1">
      <c r="A23" s="3"/>
      <c r="B23" s="11" t="s">
        <v>64</v>
      </c>
      <c r="C23" s="12" t="s">
        <v>20</v>
      </c>
      <c r="D23" s="18">
        <v>1</v>
      </c>
      <c r="E23" s="12" t="s">
        <v>78</v>
      </c>
      <c r="F23" s="10">
        <v>35000</v>
      </c>
      <c r="G23" s="10">
        <f t="shared" si="0"/>
        <v>35000</v>
      </c>
      <c r="H23" s="4"/>
    </row>
    <row r="24" spans="1:8" ht="12.75" customHeight="1">
      <c r="A24" s="3"/>
      <c r="B24" s="11" t="s">
        <v>67</v>
      </c>
      <c r="C24" s="12" t="s">
        <v>20</v>
      </c>
      <c r="D24" s="18">
        <v>15</v>
      </c>
      <c r="E24" s="12" t="s">
        <v>96</v>
      </c>
      <c r="F24" s="10">
        <v>35000</v>
      </c>
      <c r="G24" s="10">
        <f t="shared" si="0"/>
        <v>525000</v>
      </c>
      <c r="H24" s="4"/>
    </row>
    <row r="25" spans="1:8" ht="12.75" customHeight="1">
      <c r="A25" s="3"/>
      <c r="B25" s="11" t="s">
        <v>71</v>
      </c>
      <c r="C25" s="12" t="s">
        <v>20</v>
      </c>
      <c r="D25" s="18">
        <v>3</v>
      </c>
      <c r="E25" s="12" t="s">
        <v>96</v>
      </c>
      <c r="F25" s="10">
        <v>35000</v>
      </c>
      <c r="G25" s="10">
        <f t="shared" si="0"/>
        <v>105000</v>
      </c>
      <c r="H25" s="4"/>
    </row>
    <row r="26" spans="1:8" ht="12.75" customHeight="1">
      <c r="A26" s="3"/>
      <c r="B26" s="11" t="s">
        <v>66</v>
      </c>
      <c r="C26" s="12" t="s">
        <v>20</v>
      </c>
      <c r="D26" s="18">
        <v>8</v>
      </c>
      <c r="E26" s="12" t="s">
        <v>78</v>
      </c>
      <c r="F26" s="10">
        <v>35000</v>
      </c>
      <c r="G26" s="10">
        <f t="shared" si="0"/>
        <v>280000</v>
      </c>
      <c r="H26" s="4"/>
    </row>
    <row r="27" spans="1:8" ht="24.75" customHeight="1">
      <c r="A27" s="3"/>
      <c r="B27" s="100" t="s">
        <v>115</v>
      </c>
      <c r="C27" s="12" t="s">
        <v>20</v>
      </c>
      <c r="D27" s="18">
        <v>40</v>
      </c>
      <c r="E27" s="18" t="s">
        <v>97</v>
      </c>
      <c r="F27" s="10">
        <v>35000</v>
      </c>
      <c r="G27" s="10">
        <f t="shared" si="0"/>
        <v>1400000</v>
      </c>
      <c r="H27" s="99"/>
    </row>
    <row r="28" spans="1:8" ht="12.75" customHeight="1">
      <c r="A28" s="3"/>
      <c r="B28" s="86" t="s">
        <v>21</v>
      </c>
      <c r="C28" s="83"/>
      <c r="D28" s="83"/>
      <c r="E28" s="83"/>
      <c r="F28" s="84"/>
      <c r="G28" s="85">
        <f>SUM(G21:G27)</f>
        <v>3080000</v>
      </c>
    </row>
    <row r="29" spans="1:8" ht="12" customHeight="1">
      <c r="A29" s="3"/>
      <c r="B29" s="22"/>
      <c r="C29" s="22"/>
      <c r="D29" s="22"/>
      <c r="E29" s="22"/>
      <c r="F29" s="24"/>
      <c r="G29" s="24"/>
    </row>
    <row r="30" spans="1:8" ht="12" customHeight="1">
      <c r="A30" s="3"/>
      <c r="B30" s="77" t="s">
        <v>22</v>
      </c>
      <c r="C30" s="27"/>
      <c r="D30" s="27"/>
      <c r="E30" s="27"/>
      <c r="F30" s="26"/>
      <c r="G30" s="26"/>
    </row>
    <row r="31" spans="1:8" ht="24" customHeight="1">
      <c r="A31" s="3"/>
      <c r="B31" s="78" t="s">
        <v>14</v>
      </c>
      <c r="C31" s="80" t="s">
        <v>15</v>
      </c>
      <c r="D31" s="80" t="s">
        <v>16</v>
      </c>
      <c r="E31" s="78" t="s">
        <v>17</v>
      </c>
      <c r="F31" s="80" t="s">
        <v>18</v>
      </c>
      <c r="G31" s="78" t="s">
        <v>19</v>
      </c>
    </row>
    <row r="32" spans="1:8" ht="12" customHeight="1">
      <c r="A32" s="3"/>
      <c r="B32" s="98" t="s">
        <v>107</v>
      </c>
      <c r="C32" s="88"/>
      <c r="D32" s="88"/>
      <c r="E32" s="88"/>
      <c r="F32" s="87"/>
      <c r="G32" s="87"/>
    </row>
    <row r="33" spans="1:11" ht="12" customHeight="1">
      <c r="A33" s="3"/>
      <c r="B33" s="86" t="s">
        <v>23</v>
      </c>
      <c r="C33" s="83"/>
      <c r="D33" s="83"/>
      <c r="E33" s="83"/>
      <c r="F33" s="84"/>
      <c r="G33" s="84"/>
    </row>
    <row r="34" spans="1:11" ht="12" customHeight="1">
      <c r="A34" s="3"/>
      <c r="B34" s="22"/>
      <c r="C34" s="22"/>
      <c r="D34" s="22"/>
      <c r="E34" s="22"/>
      <c r="F34" s="24"/>
      <c r="G34" s="24"/>
    </row>
    <row r="35" spans="1:11" ht="12" customHeight="1">
      <c r="A35" s="3"/>
      <c r="B35" s="77" t="s">
        <v>24</v>
      </c>
      <c r="C35" s="27"/>
      <c r="D35" s="27"/>
      <c r="E35" s="27"/>
      <c r="F35" s="26"/>
      <c r="G35" s="26"/>
    </row>
    <row r="36" spans="1:11" ht="24" customHeight="1">
      <c r="A36" s="3"/>
      <c r="B36" s="78" t="s">
        <v>14</v>
      </c>
      <c r="C36" s="78" t="s">
        <v>15</v>
      </c>
      <c r="D36" s="78" t="s">
        <v>103</v>
      </c>
      <c r="E36" s="78" t="s">
        <v>17</v>
      </c>
      <c r="F36" s="80" t="s">
        <v>18</v>
      </c>
      <c r="G36" s="78" t="s">
        <v>19</v>
      </c>
    </row>
    <row r="37" spans="1:11" ht="12.75" customHeight="1">
      <c r="A37" s="3"/>
      <c r="B37" s="13" t="s">
        <v>59</v>
      </c>
      <c r="C37" s="14" t="s">
        <v>116</v>
      </c>
      <c r="D37" s="14">
        <v>1</v>
      </c>
      <c r="E37" s="17" t="s">
        <v>79</v>
      </c>
      <c r="F37" s="5">
        <v>75000</v>
      </c>
      <c r="G37" s="5">
        <f>D37*F37</f>
        <v>75000</v>
      </c>
    </row>
    <row r="38" spans="1:11" ht="12.75" customHeight="1">
      <c r="A38" s="3"/>
      <c r="B38" s="13" t="s">
        <v>100</v>
      </c>
      <c r="C38" s="14" t="s">
        <v>116</v>
      </c>
      <c r="D38" s="14">
        <v>2</v>
      </c>
      <c r="E38" s="17" t="s">
        <v>79</v>
      </c>
      <c r="F38" s="5">
        <v>55000</v>
      </c>
      <c r="G38" s="5">
        <f t="shared" ref="G38:G43" si="1">D38*F38</f>
        <v>110000</v>
      </c>
    </row>
    <row r="39" spans="1:11" ht="12.75" customHeight="1">
      <c r="A39" s="3"/>
      <c r="B39" s="13" t="s">
        <v>64</v>
      </c>
      <c r="C39" s="14" t="s">
        <v>116</v>
      </c>
      <c r="D39" s="14">
        <v>1</v>
      </c>
      <c r="E39" s="17" t="s">
        <v>78</v>
      </c>
      <c r="F39" s="5">
        <v>25000</v>
      </c>
      <c r="G39" s="5">
        <f t="shared" si="1"/>
        <v>25000</v>
      </c>
    </row>
    <row r="40" spans="1:11" ht="12.75" customHeight="1">
      <c r="A40" s="3"/>
      <c r="B40" s="13" t="s">
        <v>80</v>
      </c>
      <c r="C40" s="14" t="s">
        <v>116</v>
      </c>
      <c r="D40" s="14">
        <v>1</v>
      </c>
      <c r="E40" s="17" t="s">
        <v>78</v>
      </c>
      <c r="F40" s="5">
        <v>25000</v>
      </c>
      <c r="G40" s="5">
        <f t="shared" si="1"/>
        <v>25000</v>
      </c>
    </row>
    <row r="41" spans="1:11" ht="12.75" customHeight="1">
      <c r="A41" s="3"/>
      <c r="B41" s="13" t="s">
        <v>72</v>
      </c>
      <c r="C41" s="14" t="s">
        <v>116</v>
      </c>
      <c r="D41" s="14">
        <v>1</v>
      </c>
      <c r="E41" s="17" t="s">
        <v>79</v>
      </c>
      <c r="F41" s="5">
        <v>25000</v>
      </c>
      <c r="G41" s="5">
        <f t="shared" si="1"/>
        <v>25000</v>
      </c>
    </row>
    <row r="42" spans="1:11" ht="12.75" customHeight="1">
      <c r="A42" s="3"/>
      <c r="B42" s="13" t="s">
        <v>73</v>
      </c>
      <c r="C42" s="14" t="s">
        <v>116</v>
      </c>
      <c r="D42" s="14">
        <v>1</v>
      </c>
      <c r="E42" s="17" t="s">
        <v>79</v>
      </c>
      <c r="F42" s="5">
        <v>25000</v>
      </c>
      <c r="G42" s="5">
        <f t="shared" si="1"/>
        <v>25000</v>
      </c>
    </row>
    <row r="43" spans="1:11" ht="12.75" customHeight="1">
      <c r="A43" s="3"/>
      <c r="B43" s="13" t="s">
        <v>74</v>
      </c>
      <c r="C43" s="14" t="s">
        <v>116</v>
      </c>
      <c r="D43" s="14">
        <v>1</v>
      </c>
      <c r="E43" s="14" t="s">
        <v>69</v>
      </c>
      <c r="F43" s="5">
        <v>40000</v>
      </c>
      <c r="G43" s="5">
        <f t="shared" si="1"/>
        <v>40000</v>
      </c>
    </row>
    <row r="44" spans="1:11" ht="12.75" customHeight="1">
      <c r="A44" s="3"/>
      <c r="B44" s="86" t="s">
        <v>25</v>
      </c>
      <c r="C44" s="83"/>
      <c r="D44" s="83"/>
      <c r="E44" s="83"/>
      <c r="F44" s="84"/>
      <c r="G44" s="85">
        <f>SUM(G37:G43)</f>
        <v>325000</v>
      </c>
    </row>
    <row r="45" spans="1:11" ht="12" customHeight="1">
      <c r="A45" s="3"/>
      <c r="B45" s="22"/>
      <c r="C45" s="22"/>
      <c r="D45" s="22"/>
      <c r="E45" s="22"/>
      <c r="F45" s="24"/>
      <c r="G45" s="24"/>
    </row>
    <row r="46" spans="1:11" ht="12" customHeight="1">
      <c r="A46" s="3"/>
      <c r="B46" s="77" t="s">
        <v>26</v>
      </c>
      <c r="C46" s="27"/>
      <c r="D46" s="27"/>
      <c r="E46" s="27"/>
      <c r="F46" s="26"/>
      <c r="G46" s="26"/>
    </row>
    <row r="47" spans="1:11" ht="24" customHeight="1">
      <c r="A47" s="3"/>
      <c r="B47" s="80" t="s">
        <v>27</v>
      </c>
      <c r="C47" s="80" t="s">
        <v>28</v>
      </c>
      <c r="D47" s="80" t="s">
        <v>104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3"/>
      <c r="B48" s="16" t="s">
        <v>111</v>
      </c>
      <c r="C48" s="14" t="s">
        <v>110</v>
      </c>
      <c r="D48" s="101">
        <v>60000</v>
      </c>
      <c r="E48" s="14" t="s">
        <v>76</v>
      </c>
      <c r="F48" s="6">
        <v>50</v>
      </c>
      <c r="G48" s="19">
        <f>D48*F48</f>
        <v>3000000</v>
      </c>
      <c r="K48" s="2"/>
    </row>
    <row r="49" spans="1:11" ht="12.75" customHeight="1">
      <c r="A49" s="3"/>
      <c r="B49" s="16" t="s">
        <v>112</v>
      </c>
      <c r="C49" s="13"/>
      <c r="D49" s="13"/>
      <c r="E49" s="14"/>
      <c r="F49" s="7"/>
      <c r="G49" s="20"/>
      <c r="K49" s="2"/>
    </row>
    <row r="50" spans="1:11" ht="12.75" customHeight="1">
      <c r="A50" s="3"/>
      <c r="B50" s="13" t="s">
        <v>61</v>
      </c>
      <c r="C50" s="14" t="s">
        <v>58</v>
      </c>
      <c r="D50" s="15">
        <v>350</v>
      </c>
      <c r="E50" s="14" t="s">
        <v>81</v>
      </c>
      <c r="F50" s="6">
        <v>1000</v>
      </c>
      <c r="G50" s="19">
        <f>D50*F50</f>
        <v>350000</v>
      </c>
      <c r="K50" s="2"/>
    </row>
    <row r="51" spans="1:11" ht="12.75" customHeight="1">
      <c r="A51" s="3"/>
      <c r="B51" s="13" t="s">
        <v>113</v>
      </c>
      <c r="C51" s="14" t="s">
        <v>58</v>
      </c>
      <c r="D51" s="15">
        <v>400</v>
      </c>
      <c r="E51" s="14" t="s">
        <v>76</v>
      </c>
      <c r="F51" s="6">
        <v>1140</v>
      </c>
      <c r="G51" s="19">
        <f t="shared" ref="G51:G62" si="2">D51*F51</f>
        <v>456000</v>
      </c>
      <c r="K51" s="2"/>
    </row>
    <row r="52" spans="1:11" ht="12.75" customHeight="1">
      <c r="A52" s="3"/>
      <c r="B52" s="16" t="s">
        <v>60</v>
      </c>
      <c r="C52" s="14"/>
      <c r="D52" s="15"/>
      <c r="E52" s="14"/>
      <c r="F52" s="7"/>
      <c r="G52" s="19"/>
      <c r="K52" s="2"/>
    </row>
    <row r="53" spans="1:11" ht="12.75" customHeight="1">
      <c r="A53" s="3"/>
      <c r="B53" s="13" t="s">
        <v>117</v>
      </c>
      <c r="C53" s="14" t="s">
        <v>82</v>
      </c>
      <c r="D53" s="15">
        <v>0.5</v>
      </c>
      <c r="E53" s="14" t="s">
        <v>83</v>
      </c>
      <c r="F53" s="8">
        <v>38100</v>
      </c>
      <c r="G53" s="19">
        <f t="shared" si="2"/>
        <v>19050</v>
      </c>
    </row>
    <row r="54" spans="1:11" ht="12.75" customHeight="1">
      <c r="A54" s="3"/>
      <c r="B54" s="13" t="s">
        <v>118</v>
      </c>
      <c r="C54" s="14" t="s">
        <v>75</v>
      </c>
      <c r="D54" s="15">
        <v>1</v>
      </c>
      <c r="E54" s="14" t="s">
        <v>84</v>
      </c>
      <c r="F54" s="8">
        <v>15100</v>
      </c>
      <c r="G54" s="19">
        <f t="shared" si="2"/>
        <v>15100</v>
      </c>
    </row>
    <row r="55" spans="1:11" ht="12.75" customHeight="1">
      <c r="A55" s="3"/>
      <c r="B55" s="16" t="s">
        <v>68</v>
      </c>
      <c r="C55" s="14"/>
      <c r="D55" s="15"/>
      <c r="E55" s="14"/>
      <c r="F55" s="8"/>
      <c r="G55" s="19"/>
    </row>
    <row r="56" spans="1:11" ht="12.75" customHeight="1">
      <c r="A56" s="3"/>
      <c r="B56" s="13" t="s">
        <v>119</v>
      </c>
      <c r="C56" s="14" t="s">
        <v>58</v>
      </c>
      <c r="D56" s="15">
        <v>4</v>
      </c>
      <c r="E56" s="14" t="s">
        <v>85</v>
      </c>
      <c r="F56" s="8">
        <v>8500</v>
      </c>
      <c r="G56" s="19">
        <f t="shared" si="2"/>
        <v>34000</v>
      </c>
    </row>
    <row r="57" spans="1:11" ht="12.75" customHeight="1">
      <c r="A57" s="3"/>
      <c r="B57" s="13" t="s">
        <v>86</v>
      </c>
      <c r="C57" s="14" t="s">
        <v>82</v>
      </c>
      <c r="D57" s="15">
        <v>2</v>
      </c>
      <c r="E57" s="14" t="s">
        <v>85</v>
      </c>
      <c r="F57" s="8">
        <v>16000</v>
      </c>
      <c r="G57" s="19">
        <f t="shared" si="2"/>
        <v>32000</v>
      </c>
    </row>
    <row r="58" spans="1:11" ht="12.75" customHeight="1">
      <c r="A58" s="3"/>
      <c r="B58" s="16" t="s">
        <v>98</v>
      </c>
      <c r="C58" s="14"/>
      <c r="D58" s="15"/>
      <c r="E58" s="14"/>
      <c r="F58" s="8"/>
      <c r="G58" s="19"/>
    </row>
    <row r="59" spans="1:11" ht="12.75" customHeight="1">
      <c r="A59" s="3"/>
      <c r="B59" s="13" t="s">
        <v>87</v>
      </c>
      <c r="C59" s="14" t="s">
        <v>75</v>
      </c>
      <c r="D59" s="15">
        <v>4</v>
      </c>
      <c r="E59" s="14" t="s">
        <v>81</v>
      </c>
      <c r="F59" s="8">
        <v>11000</v>
      </c>
      <c r="G59" s="19">
        <f t="shared" si="2"/>
        <v>44000</v>
      </c>
    </row>
    <row r="60" spans="1:11" ht="12.75" customHeight="1">
      <c r="A60" s="3"/>
      <c r="B60" s="13" t="s">
        <v>88</v>
      </c>
      <c r="C60" s="14" t="s">
        <v>75</v>
      </c>
      <c r="D60" s="15">
        <v>4</v>
      </c>
      <c r="E60" s="14" t="s">
        <v>81</v>
      </c>
      <c r="F60" s="8">
        <v>14500</v>
      </c>
      <c r="G60" s="19">
        <f t="shared" si="2"/>
        <v>58000</v>
      </c>
    </row>
    <row r="61" spans="1:11" ht="12.75" customHeight="1">
      <c r="A61" s="3"/>
      <c r="B61" s="13" t="s">
        <v>89</v>
      </c>
      <c r="C61" s="14" t="s">
        <v>82</v>
      </c>
      <c r="D61" s="15">
        <v>1</v>
      </c>
      <c r="E61" s="14" t="s">
        <v>81</v>
      </c>
      <c r="F61" s="8">
        <v>36000</v>
      </c>
      <c r="G61" s="19">
        <f t="shared" si="2"/>
        <v>36000</v>
      </c>
    </row>
    <row r="62" spans="1:11" ht="12.75" customHeight="1">
      <c r="A62" s="3"/>
      <c r="B62" s="13" t="s">
        <v>90</v>
      </c>
      <c r="C62" s="14" t="s">
        <v>82</v>
      </c>
      <c r="D62" s="15">
        <v>4</v>
      </c>
      <c r="E62" s="14" t="s">
        <v>81</v>
      </c>
      <c r="F62" s="8">
        <v>11000</v>
      </c>
      <c r="G62" s="19">
        <f t="shared" si="2"/>
        <v>44000</v>
      </c>
    </row>
    <row r="63" spans="1:11" ht="13.5" customHeight="1">
      <c r="A63" s="3"/>
      <c r="B63" s="86" t="s">
        <v>30</v>
      </c>
      <c r="C63" s="83"/>
      <c r="D63" s="83"/>
      <c r="E63" s="83"/>
      <c r="F63" s="84"/>
      <c r="G63" s="85">
        <f>SUM(G48:G62)</f>
        <v>4088150</v>
      </c>
    </row>
    <row r="64" spans="1:11" ht="12" customHeight="1">
      <c r="A64" s="3"/>
      <c r="B64" s="22"/>
      <c r="C64" s="22"/>
      <c r="D64" s="22"/>
      <c r="E64" s="28"/>
      <c r="F64" s="24"/>
      <c r="G64" s="24"/>
    </row>
    <row r="65" spans="1:7" ht="12" customHeight="1">
      <c r="A65" s="3"/>
      <c r="B65" s="77" t="s">
        <v>31</v>
      </c>
      <c r="C65" s="27"/>
      <c r="D65" s="27"/>
      <c r="E65" s="27"/>
      <c r="F65" s="26"/>
      <c r="G65" s="26"/>
    </row>
    <row r="66" spans="1:7" ht="24" customHeight="1">
      <c r="A66" s="3"/>
      <c r="B66" s="78" t="s">
        <v>32</v>
      </c>
      <c r="C66" s="80" t="s">
        <v>28</v>
      </c>
      <c r="D66" s="80" t="s">
        <v>29</v>
      </c>
      <c r="E66" s="78" t="s">
        <v>17</v>
      </c>
      <c r="F66" s="80" t="s">
        <v>18</v>
      </c>
      <c r="G66" s="78" t="s">
        <v>19</v>
      </c>
    </row>
    <row r="67" spans="1:7" ht="12.75" customHeight="1">
      <c r="A67" s="3"/>
      <c r="B67" s="79" t="s">
        <v>101</v>
      </c>
      <c r="C67" s="81" t="s">
        <v>110</v>
      </c>
      <c r="D67" s="8">
        <v>1</v>
      </c>
      <c r="E67" s="82" t="s">
        <v>99</v>
      </c>
      <c r="F67" s="8">
        <v>33515</v>
      </c>
      <c r="G67" s="8">
        <f>D67*F67</f>
        <v>33515</v>
      </c>
    </row>
    <row r="68" spans="1:7" ht="13.5" customHeight="1">
      <c r="A68" s="3"/>
      <c r="B68" s="86" t="s">
        <v>33</v>
      </c>
      <c r="C68" s="83"/>
      <c r="D68" s="83"/>
      <c r="E68" s="83"/>
      <c r="F68" s="84"/>
      <c r="G68" s="85">
        <f>SUM(G67:G67)</f>
        <v>33515</v>
      </c>
    </row>
    <row r="69" spans="1:7" ht="12" customHeight="1">
      <c r="A69" s="3"/>
      <c r="B69" s="22"/>
      <c r="C69" s="22"/>
      <c r="D69" s="22"/>
      <c r="E69" s="22"/>
      <c r="F69" s="24"/>
      <c r="G69" s="24"/>
    </row>
    <row r="70" spans="1:7" ht="12" customHeight="1">
      <c r="A70" s="3"/>
      <c r="B70" s="45" t="s">
        <v>34</v>
      </c>
      <c r="C70" s="46"/>
      <c r="D70" s="46"/>
      <c r="E70" s="46"/>
      <c r="F70" s="46"/>
      <c r="G70" s="47">
        <f>G28+G44+G63+G68</f>
        <v>7526665</v>
      </c>
    </row>
    <row r="71" spans="1:7" ht="12" customHeight="1">
      <c r="A71" s="3"/>
      <c r="B71" s="48" t="s">
        <v>35</v>
      </c>
      <c r="C71" s="30"/>
      <c r="D71" s="30"/>
      <c r="E71" s="30"/>
      <c r="F71" s="30"/>
      <c r="G71" s="49">
        <f>G70*0.05</f>
        <v>376333.25</v>
      </c>
    </row>
    <row r="72" spans="1:7" ht="12" customHeight="1">
      <c r="A72" s="3"/>
      <c r="B72" s="50" t="s">
        <v>36</v>
      </c>
      <c r="C72" s="29"/>
      <c r="D72" s="29"/>
      <c r="E72" s="29"/>
      <c r="F72" s="29"/>
      <c r="G72" s="51">
        <f>G71+G70</f>
        <v>7902998.25</v>
      </c>
    </row>
    <row r="73" spans="1:7" ht="12" customHeight="1">
      <c r="A73" s="3"/>
      <c r="B73" s="48" t="s">
        <v>37</v>
      </c>
      <c r="C73" s="30"/>
      <c r="D73" s="30"/>
      <c r="E73" s="30"/>
      <c r="F73" s="30"/>
      <c r="G73" s="49">
        <f>G12</f>
        <v>18000000</v>
      </c>
    </row>
    <row r="74" spans="1:7" ht="12" customHeight="1">
      <c r="A74" s="3"/>
      <c r="B74" s="52" t="s">
        <v>38</v>
      </c>
      <c r="C74" s="53"/>
      <c r="D74" s="53"/>
      <c r="E74" s="53"/>
      <c r="F74" s="53"/>
      <c r="G74" s="54">
        <f>G73-G72</f>
        <v>10097001.75</v>
      </c>
    </row>
    <row r="75" spans="1:7" ht="12" customHeight="1">
      <c r="A75" s="3"/>
      <c r="B75" s="33" t="s">
        <v>106</v>
      </c>
      <c r="C75" s="31"/>
      <c r="D75" s="31"/>
      <c r="E75" s="31"/>
      <c r="F75" s="31"/>
      <c r="G75" s="42"/>
    </row>
    <row r="76" spans="1:7" ht="12.75" customHeight="1" thickBot="1">
      <c r="A76" s="3"/>
      <c r="B76" s="34"/>
      <c r="C76" s="31"/>
      <c r="D76" s="31"/>
      <c r="E76" s="31"/>
      <c r="F76" s="31"/>
      <c r="G76" s="42"/>
    </row>
    <row r="77" spans="1:7" ht="12" customHeight="1">
      <c r="A77" s="3"/>
      <c r="B77" s="55" t="s">
        <v>105</v>
      </c>
      <c r="C77" s="56"/>
      <c r="D77" s="56"/>
      <c r="E77" s="56"/>
      <c r="F77" s="57"/>
      <c r="G77" s="42"/>
    </row>
    <row r="78" spans="1:7" ht="12" customHeight="1">
      <c r="A78" s="3"/>
      <c r="B78" s="58" t="s">
        <v>39</v>
      </c>
      <c r="C78" s="32"/>
      <c r="D78" s="32"/>
      <c r="E78" s="32"/>
      <c r="F78" s="59"/>
      <c r="G78" s="42"/>
    </row>
    <row r="79" spans="1:7" ht="12" customHeight="1">
      <c r="A79" s="3"/>
      <c r="B79" s="58" t="s">
        <v>40</v>
      </c>
      <c r="C79" s="32"/>
      <c r="D79" s="32"/>
      <c r="E79" s="32"/>
      <c r="F79" s="59"/>
      <c r="G79" s="42"/>
    </row>
    <row r="80" spans="1:7" ht="12" customHeight="1">
      <c r="A80" s="3"/>
      <c r="B80" s="58" t="s">
        <v>41</v>
      </c>
      <c r="C80" s="32"/>
      <c r="D80" s="32"/>
      <c r="E80" s="32"/>
      <c r="F80" s="59"/>
      <c r="G80" s="42"/>
    </row>
    <row r="81" spans="1:7" ht="12" customHeight="1">
      <c r="A81" s="3"/>
      <c r="B81" s="58" t="s">
        <v>42</v>
      </c>
      <c r="C81" s="32"/>
      <c r="D81" s="32"/>
      <c r="E81" s="32"/>
      <c r="F81" s="59"/>
      <c r="G81" s="42"/>
    </row>
    <row r="82" spans="1:7" ht="12" customHeight="1">
      <c r="A82" s="3"/>
      <c r="B82" s="58" t="s">
        <v>43</v>
      </c>
      <c r="C82" s="32"/>
      <c r="D82" s="32"/>
      <c r="E82" s="32"/>
      <c r="F82" s="59"/>
      <c r="G82" s="42"/>
    </row>
    <row r="83" spans="1:7" ht="12" customHeight="1" thickBot="1">
      <c r="A83" s="3"/>
      <c r="B83" s="60" t="s">
        <v>44</v>
      </c>
      <c r="C83" s="61"/>
      <c r="D83" s="61"/>
      <c r="E83" s="61"/>
      <c r="F83" s="62"/>
      <c r="G83" s="42"/>
    </row>
    <row r="84" spans="1:7" ht="12" customHeight="1">
      <c r="A84" s="3"/>
      <c r="B84" s="34"/>
      <c r="C84" s="32"/>
      <c r="D84" s="32"/>
      <c r="E84" s="32"/>
      <c r="F84" s="32"/>
      <c r="G84" s="42"/>
    </row>
    <row r="85" spans="1:7" ht="12" customHeight="1">
      <c r="A85" s="3"/>
      <c r="B85" s="102" t="s">
        <v>45</v>
      </c>
      <c r="C85" s="103"/>
      <c r="D85" s="63"/>
      <c r="E85" s="35"/>
      <c r="F85" s="35"/>
      <c r="G85" s="42"/>
    </row>
    <row r="86" spans="1:7" ht="12" customHeight="1">
      <c r="A86" s="3"/>
      <c r="B86" s="64" t="s">
        <v>32</v>
      </c>
      <c r="C86" s="65" t="s">
        <v>46</v>
      </c>
      <c r="D86" s="66" t="s">
        <v>47</v>
      </c>
      <c r="E86" s="35"/>
      <c r="F86" s="35"/>
      <c r="G86" s="42"/>
    </row>
    <row r="87" spans="1:7" ht="12" customHeight="1">
      <c r="A87" s="3"/>
      <c r="B87" s="67" t="s">
        <v>48</v>
      </c>
      <c r="C87" s="68">
        <f>G28</f>
        <v>3080000</v>
      </c>
      <c r="D87" s="69">
        <f>(C87/C93)</f>
        <v>0.38972550702513442</v>
      </c>
      <c r="E87" s="35"/>
      <c r="F87" s="35"/>
      <c r="G87" s="42"/>
    </row>
    <row r="88" spans="1:7" ht="12" customHeight="1">
      <c r="A88" s="3"/>
      <c r="B88" s="67" t="s">
        <v>49</v>
      </c>
      <c r="C88" s="70">
        <v>0</v>
      </c>
      <c r="D88" s="69">
        <v>0</v>
      </c>
      <c r="E88" s="35"/>
      <c r="F88" s="35"/>
      <c r="G88" s="42"/>
    </row>
    <row r="89" spans="1:7" ht="12" customHeight="1">
      <c r="A89" s="3"/>
      <c r="B89" s="67" t="s">
        <v>50</v>
      </c>
      <c r="C89" s="68">
        <f>G44</f>
        <v>325000</v>
      </c>
      <c r="D89" s="69">
        <f>(C89/C93)</f>
        <v>4.1123633046483338E-2</v>
      </c>
      <c r="E89" s="35"/>
      <c r="F89" s="35"/>
      <c r="G89" s="42"/>
    </row>
    <row r="90" spans="1:7" ht="12" customHeight="1">
      <c r="A90" s="3"/>
      <c r="B90" s="67" t="s">
        <v>27</v>
      </c>
      <c r="C90" s="68">
        <f>G63</f>
        <v>4088150</v>
      </c>
      <c r="D90" s="69">
        <f>(C90/C93)</f>
        <v>0.51729101673532574</v>
      </c>
      <c r="E90" s="35"/>
      <c r="F90" s="35"/>
      <c r="G90" s="42"/>
    </row>
    <row r="91" spans="1:7" ht="12" customHeight="1">
      <c r="A91" s="3"/>
      <c r="B91" s="67" t="s">
        <v>51</v>
      </c>
      <c r="C91" s="71">
        <f>G68</f>
        <v>33515</v>
      </c>
      <c r="D91" s="69">
        <f>(C91/C93)</f>
        <v>4.2407955740088894E-3</v>
      </c>
      <c r="E91" s="36"/>
      <c r="F91" s="36"/>
      <c r="G91" s="42"/>
    </row>
    <row r="92" spans="1:7" ht="12" customHeight="1">
      <c r="A92" s="3"/>
      <c r="B92" s="67" t="s">
        <v>52</v>
      </c>
      <c r="C92" s="71">
        <f>G71</f>
        <v>376333.25</v>
      </c>
      <c r="D92" s="69">
        <f>(C92/C93)</f>
        <v>4.7619047619047616E-2</v>
      </c>
      <c r="E92" s="36"/>
      <c r="F92" s="36"/>
      <c r="G92" s="42"/>
    </row>
    <row r="93" spans="1:7" ht="12" customHeight="1">
      <c r="A93" s="3"/>
      <c r="B93" s="64" t="s">
        <v>53</v>
      </c>
      <c r="C93" s="72">
        <f>SUM(C87:C92)</f>
        <v>7902998.25</v>
      </c>
      <c r="D93" s="73">
        <f>SUM(D87:D92)</f>
        <v>1</v>
      </c>
      <c r="E93" s="36"/>
      <c r="F93" s="36"/>
      <c r="G93" s="42"/>
    </row>
    <row r="94" spans="1:7" ht="12" customHeight="1">
      <c r="A94" s="3"/>
      <c r="B94" s="34"/>
      <c r="C94" s="31"/>
      <c r="D94" s="31"/>
      <c r="E94" s="31"/>
      <c r="F94" s="31"/>
      <c r="G94" s="42"/>
    </row>
    <row r="95" spans="1:7" ht="12" customHeight="1">
      <c r="A95" s="3"/>
      <c r="B95" s="43"/>
      <c r="C95" s="31"/>
      <c r="D95" s="31"/>
      <c r="E95" s="31"/>
      <c r="F95" s="31"/>
      <c r="G95" s="42"/>
    </row>
    <row r="96" spans="1:7" ht="12" customHeight="1">
      <c r="A96" s="3"/>
      <c r="B96" s="74"/>
      <c r="C96" s="75" t="s">
        <v>54</v>
      </c>
      <c r="D96" s="74"/>
      <c r="E96" s="74"/>
      <c r="F96" s="36"/>
      <c r="G96" s="42"/>
    </row>
    <row r="97" spans="1:7" ht="12" customHeight="1">
      <c r="A97" s="3"/>
      <c r="B97" s="64" t="s">
        <v>55</v>
      </c>
      <c r="C97" s="76">
        <v>55000</v>
      </c>
      <c r="D97" s="76">
        <v>60000</v>
      </c>
      <c r="E97" s="76">
        <v>65000</v>
      </c>
      <c r="F97" s="37"/>
      <c r="G97" s="44"/>
    </row>
    <row r="98" spans="1:7" ht="12" customHeight="1">
      <c r="A98" s="3"/>
      <c r="B98" s="64" t="s">
        <v>56</v>
      </c>
      <c r="C98" s="76">
        <f>(G72/C97)</f>
        <v>143.69087727272728</v>
      </c>
      <c r="D98" s="76">
        <f>C93/D97</f>
        <v>131.71663749999999</v>
      </c>
      <c r="E98" s="76">
        <f>(G72/E97)</f>
        <v>121.58458846153846</v>
      </c>
      <c r="F98" s="37"/>
      <c r="G98" s="44"/>
    </row>
    <row r="99" spans="1:7" ht="15.6" customHeight="1">
      <c r="A99" s="3"/>
      <c r="B99" s="33" t="s">
        <v>57</v>
      </c>
      <c r="C99" s="32"/>
      <c r="D99" s="32"/>
      <c r="E99" s="32"/>
      <c r="F99" s="32"/>
      <c r="G99" s="32"/>
    </row>
    <row r="100" spans="1:7" ht="11.25" customHeight="1">
      <c r="B100" s="41"/>
      <c r="C100" s="41"/>
      <c r="D100" s="41"/>
      <c r="E100" s="41"/>
      <c r="F100" s="41"/>
      <c r="G100" s="41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Lopez Gonzalez Jose Enrique</cp:lastModifiedBy>
  <dcterms:created xsi:type="dcterms:W3CDTF">2020-11-27T12:49:26Z</dcterms:created>
  <dcterms:modified xsi:type="dcterms:W3CDTF">2023-03-20T13:11:29Z</dcterms:modified>
</cp:coreProperties>
</file>