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MAGALLANES\Punta Arenas\"/>
    </mc:Choice>
  </mc:AlternateContent>
  <bookViews>
    <workbookView xWindow="0" yWindow="0" windowWidth="28800" windowHeight="11475"/>
  </bookViews>
  <sheets>
    <sheet name="Lechug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2" i="1" l="1"/>
  <c r="G41" i="1"/>
  <c r="G22" i="1"/>
  <c r="G23" i="1"/>
  <c r="G24" i="1"/>
  <c r="G25" i="1"/>
  <c r="G26" i="1"/>
  <c r="G27" i="1"/>
  <c r="C73" i="1" l="1"/>
  <c r="D70" i="1" s="1"/>
  <c r="G47" i="1"/>
  <c r="G48" i="1" s="1"/>
  <c r="G40" i="1"/>
  <c r="G38" i="1"/>
  <c r="G32" i="1"/>
  <c r="G21" i="1"/>
  <c r="G12" i="1"/>
  <c r="G53" i="1" s="1"/>
  <c r="D67" i="1" l="1"/>
  <c r="D71" i="1"/>
  <c r="D72" i="1"/>
  <c r="G28" i="1"/>
  <c r="D69" i="1"/>
  <c r="G43" i="1"/>
  <c r="G33" i="1"/>
  <c r="G50" i="1" l="1"/>
  <c r="G51" i="1" s="1"/>
  <c r="G52" i="1" s="1"/>
  <c r="D78" i="1" s="1"/>
  <c r="D73" i="1"/>
  <c r="G54" i="1" l="1"/>
  <c r="C78" i="1"/>
  <c r="E78" i="1"/>
</calcChain>
</file>

<file path=xl/sharedStrings.xml><?xml version="1.0" encoding="utf-8"?>
<sst xmlns="http://schemas.openxmlformats.org/spreadsheetml/2006/main" count="126" uniqueCount="98">
  <si>
    <t>RUBRO O CULTIVO</t>
  </si>
  <si>
    <t>LECHUGA</t>
  </si>
  <si>
    <t>RENDIMIENTO (pqt./240m2)</t>
  </si>
  <si>
    <t>VARIEDAD</t>
  </si>
  <si>
    <t>GRAN RAPIDS</t>
  </si>
  <si>
    <t>FECHA ESTIMADA  PRECIO VENTA</t>
  </si>
  <si>
    <t>nov-mar</t>
  </si>
  <si>
    <t>NIVEL TECNOLÓGICO</t>
  </si>
  <si>
    <t>Medio</t>
  </si>
  <si>
    <t>PRECIO ESPERADO ($/pqt)</t>
  </si>
  <si>
    <t>REGIÓN</t>
  </si>
  <si>
    <t>Magallanes</t>
  </si>
  <si>
    <t>INGRESO ESPERADO, con IVA ($)</t>
  </si>
  <si>
    <t>AGENCIA DE ÁREA</t>
  </si>
  <si>
    <t>Punta Arenas</t>
  </si>
  <si>
    <t>DESTINO PRODUCCION</t>
  </si>
  <si>
    <t>Mercado Local</t>
  </si>
  <si>
    <t>COMUNA/LOCALIDAD</t>
  </si>
  <si>
    <t>Todas la comunas del Área</t>
  </si>
  <si>
    <t>FECHA DE COSECHA</t>
  </si>
  <si>
    <t>Nov-Mar</t>
  </si>
  <si>
    <t>FECHA PRECIO INSUMOS</t>
  </si>
  <si>
    <t>CONTINGENCIA</t>
  </si>
  <si>
    <t>No Hay</t>
  </si>
  <si>
    <t>COSTOS DIRECTOS DE PRODUCCIÓN POR 240M2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</si>
  <si>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</si>
  <si>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</si>
  <si>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</si>
  <si>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</si>
  <si>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</si>
  <si>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</si>
  <si>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</si>
  <si>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Confección de almacigeras</t>
  </si>
  <si>
    <t>JH</t>
  </si>
  <si>
    <t>Ago-Oct-Dic</t>
  </si>
  <si>
    <t>Siembra y/o Transplante</t>
  </si>
  <si>
    <t>Sep-Nov-Ene</t>
  </si>
  <si>
    <t>Limpia y riego</t>
  </si>
  <si>
    <t>Sep-Feb</t>
  </si>
  <si>
    <t>Preparacion de suelo</t>
  </si>
  <si>
    <t>Agosto</t>
  </si>
  <si>
    <t>Nivelación y melgadura</t>
  </si>
  <si>
    <t>Aplicación de fertilizantes</t>
  </si>
  <si>
    <t>Cosecha</t>
  </si>
  <si>
    <t>Subtotal Jornadas Hombre</t>
  </si>
  <si>
    <t>MAQUINARIA</t>
  </si>
  <si>
    <t>Moto Cultivador</t>
  </si>
  <si>
    <t>JM</t>
  </si>
  <si>
    <t>Oct-Feb</t>
  </si>
  <si>
    <t>Subtotal Costo Maquinaria</t>
  </si>
  <si>
    <t>INSUMOS</t>
  </si>
  <si>
    <t>Insumos</t>
  </si>
  <si>
    <t>Unidad (Kg/l/u)</t>
  </si>
  <si>
    <t>Cantidad (Kg/l/u)</t>
  </si>
  <si>
    <t>SEMILLA</t>
  </si>
  <si>
    <t>Semilla Gran rapids</t>
  </si>
  <si>
    <t>gr</t>
  </si>
  <si>
    <t>FERTILIZANTES</t>
  </si>
  <si>
    <t>Super Fosfato Triple</t>
  </si>
  <si>
    <t>kg</t>
  </si>
  <si>
    <t>Sep</t>
  </si>
  <si>
    <t>Salitre Potasico</t>
  </si>
  <si>
    <t>Sep-Ene</t>
  </si>
  <si>
    <t>Kit reparacion invernadero</t>
  </si>
  <si>
    <t>u</t>
  </si>
  <si>
    <t>May-Sep</t>
  </si>
  <si>
    <t>Subtotal Insumos</t>
  </si>
  <si>
    <t>OTROS</t>
  </si>
  <si>
    <t>Item</t>
  </si>
  <si>
    <t>Embalaje</t>
  </si>
  <si>
    <t>Bandejas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</si>
  <si>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</si>
  <si>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</si>
  <si>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</si>
  <si>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</si>
  <si>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</si>
  <si>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</si>
  <si>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</si>
  <si>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</si>
  <si>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</si>
  <si>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</si>
  <si>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</si>
  <si>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</si>
  <si>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</si>
  <si>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</si>
  <si>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</si>
  <si>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$/240M2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</si>
  <si>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</si>
  <si>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</si>
  <si>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</si>
  <si>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</si>
  <si>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</si>
  <si>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</si>
  <si>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</si>
  <si>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($/240m2)</t>
  </si>
  <si>
    <t>Rendimiento (pqt/240m2)</t>
  </si>
  <si>
    <t>Costo unitario ($/pqt)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</si>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</sst>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 &quot;$&quot;* #,##0_ ;_ &quot;$&quot;* \-#,##0_ ;_ &quot;$&quot;* &quot;-&quot;_ ;_ @_ "/>
    <numFmt numFmtId="167" formatCode="&quot; &quot;* #,##0.00&quot; &quot;;&quot;-&quot;* #,##0.00&quot; &quot;;&quot; &quot;* &quot;-&quot;??&quot; &quot;"/>
    <numFmt numFmtId="168" formatCode="#,##0.0"/>
    <numFmt numFmtId="169" formatCode="&quot; &quot;* #,##0&quot;   &quot;;&quot;-&quot;* #,##0&quot;   &quot;;&quot; &quot;* &quot;-&quot;??&quot;   &quot;"/>
    <numFmt numFmtId="170" formatCode="&quot; &quot;* #,##0&quot; &quot;;&quot; &quot;* &quot;-&quot;#,##0&quot; &quot;;&quot; &quot;* &quot;- &quot;"/>
  </numFmts>
  <fonts count="23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 applyNumberFormat="0" applyFill="0" applyBorder="0" applyProtection="0"/>
    <xf numFmtId="166" fontId="20" fillId="0" borderId="0" applyFont="0" applyFill="0" applyBorder="0" applyAlignment="0" applyProtection="0"/>
    <xf numFmtId="0" fontId="1" fillId="0" borderId="22"/>
    <xf numFmtId="43" fontId="21" fillId="0" borderId="22" applyFont="0" applyFill="0" applyBorder="0" applyAlignment="0" applyProtection="0"/>
    <xf numFmtId="165" fontId="22" fillId="0" borderId="22" applyFont="0" applyFill="0" applyBorder="0" applyAlignment="0" applyProtection="0"/>
    <xf numFmtId="164" fontId="22" fillId="0" borderId="22" applyFont="0" applyFill="0" applyBorder="0" applyAlignment="0" applyProtection="0"/>
    <xf numFmtId="0" fontId="22" fillId="0" borderId="22"/>
    <xf numFmtId="0" fontId="22" fillId="0" borderId="22"/>
    <xf numFmtId="0" fontId="22" fillId="0" borderId="22"/>
    <xf numFmtId="9" fontId="22" fillId="0" borderId="22" applyFont="0" applyFill="0" applyBorder="0" applyAlignment="0" applyProtection="0"/>
  </cellStyleXfs>
  <cellXfs count="143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2" fillId="3" borderId="5" xfId="0" applyNumberFormat="1" applyFont="1" applyFill="1" applyBorder="1" applyAlignment="1">
      <alignment vertical="center" wrapText="1"/>
    </xf>
    <xf numFmtId="0" fontId="3" fillId="2" borderId="7" xfId="0" applyFont="1" applyFill="1" applyBorder="1"/>
    <xf numFmtId="3" fontId="3" fillId="2" borderId="6" xfId="0" applyNumberFormat="1" applyFont="1" applyFill="1" applyBorder="1"/>
    <xf numFmtId="49" fontId="5" fillId="2" borderId="5" xfId="0" applyNumberFormat="1" applyFont="1" applyFill="1" applyBorder="1" applyAlignment="1">
      <alignment vertical="center" wrapText="1"/>
    </xf>
    <xf numFmtId="0" fontId="6" fillId="2" borderId="7" xfId="0" applyFont="1" applyFill="1" applyBorder="1"/>
    <xf numFmtId="49" fontId="5" fillId="2" borderId="6" xfId="0" applyNumberFormat="1" applyFont="1" applyFill="1" applyBorder="1" applyAlignment="1">
      <alignment wrapText="1"/>
    </xf>
    <xf numFmtId="49" fontId="5" fillId="2" borderId="6" xfId="0" applyNumberFormat="1" applyFont="1" applyFill="1" applyBorder="1" applyAlignment="1">
      <alignment horizontal="right"/>
    </xf>
    <xf numFmtId="167" fontId="5" fillId="2" borderId="6" xfId="0" applyNumberFormat="1" applyFont="1" applyFill="1" applyBorder="1"/>
    <xf numFmtId="49" fontId="5" fillId="2" borderId="6" xfId="0" applyNumberFormat="1" applyFont="1" applyFill="1" applyBorder="1" applyAlignment="1">
      <alignment horizontal="right" wrapText="1"/>
    </xf>
    <xf numFmtId="49" fontId="5" fillId="2" borderId="6" xfId="0" applyNumberFormat="1" applyFont="1" applyFill="1" applyBorder="1"/>
    <xf numFmtId="0" fontId="5" fillId="2" borderId="6" xfId="0" applyFont="1" applyFill="1" applyBorder="1"/>
    <xf numFmtId="3" fontId="5" fillId="2" borderId="6" xfId="0" applyNumberFormat="1" applyFont="1" applyFill="1" applyBorder="1" applyAlignment="1">
      <alignment horizontal="right" wrapText="1"/>
    </xf>
    <xf numFmtId="14" fontId="5" fillId="2" borderId="6" xfId="0" applyNumberFormat="1" applyFont="1" applyFill="1" applyBorder="1" applyAlignment="1">
      <alignment horizontal="right"/>
    </xf>
    <xf numFmtId="0" fontId="3" fillId="2" borderId="8" xfId="0" applyFont="1" applyFill="1" applyBorder="1" applyAlignment="1">
      <alignment wrapText="1"/>
    </xf>
    <xf numFmtId="14" fontId="3" fillId="2" borderId="9" xfId="0" applyNumberFormat="1" applyFont="1" applyFill="1" applyBorder="1"/>
    <xf numFmtId="0" fontId="3" fillId="2" borderId="3" xfId="0" applyFont="1" applyFill="1" applyBorder="1"/>
    <xf numFmtId="0" fontId="3" fillId="2" borderId="9" xfId="0" applyFont="1" applyFill="1" applyBorder="1"/>
    <xf numFmtId="0" fontId="3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3" fillId="2" borderId="11" xfId="0" applyFont="1" applyFill="1" applyBorder="1"/>
    <xf numFmtId="0" fontId="3" fillId="2" borderId="12" xfId="0" applyFont="1" applyFill="1" applyBorder="1" applyAlignment="1">
      <alignment horizontal="left"/>
    </xf>
    <xf numFmtId="0" fontId="3" fillId="2" borderId="12" xfId="0" applyFont="1" applyFill="1" applyBorder="1"/>
    <xf numFmtId="49" fontId="2" fillId="5" borderId="13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49" fontId="2" fillId="3" borderId="6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wrapText="1"/>
    </xf>
    <xf numFmtId="0" fontId="5" fillId="2" borderId="6" xfId="0" applyNumberFormat="1" applyFont="1" applyFill="1" applyBorder="1" applyAlignment="1">
      <alignment wrapText="1"/>
    </xf>
    <xf numFmtId="49" fontId="8" fillId="3" borderId="6" xfId="0" applyNumberFormat="1" applyFont="1" applyFill="1" applyBorder="1" applyAlignment="1">
      <alignment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3" fontId="8" fillId="3" borderId="6" xfId="0" applyNumberFormat="1" applyFont="1" applyFill="1" applyBorder="1" applyAlignment="1">
      <alignment vertical="center"/>
    </xf>
    <xf numFmtId="3" fontId="3" fillId="2" borderId="12" xfId="0" applyNumberFormat="1" applyFont="1" applyFill="1" applyBorder="1"/>
    <xf numFmtId="49" fontId="2" fillId="5" borderId="15" xfId="0" applyNumberFormat="1" applyFont="1" applyFill="1" applyBorder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17" xfId="0" applyFont="1" applyFill="1" applyBorder="1"/>
    <xf numFmtId="0" fontId="3" fillId="2" borderId="18" xfId="0" applyFont="1" applyFill="1" applyBorder="1"/>
    <xf numFmtId="3" fontId="3" fillId="2" borderId="18" xfId="0" applyNumberFormat="1" applyFont="1" applyFill="1" applyBorder="1"/>
    <xf numFmtId="49" fontId="2" fillId="3" borderId="13" xfId="0" applyNumberFormat="1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horizontal="center" vertical="center" wrapText="1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49" fontId="9" fillId="2" borderId="6" xfId="0" applyNumberFormat="1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49" fontId="5" fillId="2" borderId="6" xfId="0" applyNumberFormat="1" applyFont="1" applyFill="1" applyBorder="1" applyAlignment="1">
      <alignment horizontal="center"/>
    </xf>
    <xf numFmtId="0" fontId="5" fillId="2" borderId="6" xfId="0" applyNumberFormat="1" applyFont="1" applyFill="1" applyBorder="1"/>
    <xf numFmtId="3" fontId="5" fillId="2" borderId="6" xfId="0" applyNumberFormat="1" applyFont="1" applyFill="1" applyBorder="1"/>
    <xf numFmtId="49" fontId="9" fillId="2" borderId="6" xfId="0" applyNumberFormat="1" applyFont="1" applyFill="1" applyBorder="1"/>
    <xf numFmtId="0" fontId="5" fillId="2" borderId="6" xfId="0" applyFont="1" applyFill="1" applyBorder="1" applyAlignment="1">
      <alignment horizontal="center"/>
    </xf>
    <xf numFmtId="49" fontId="10" fillId="3" borderId="15" xfId="0" applyNumberFormat="1" applyFont="1" applyFill="1" applyBorder="1" applyAlignment="1">
      <alignment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vertical="center"/>
    </xf>
    <xf numFmtId="3" fontId="10" fillId="3" borderId="15" xfId="0" applyNumberFormat="1" applyFont="1" applyFill="1" applyBorder="1" applyAlignment="1">
      <alignment vertical="center"/>
    </xf>
    <xf numFmtId="0" fontId="3" fillId="2" borderId="18" xfId="0" applyFont="1" applyFill="1" applyBorder="1" applyAlignment="1">
      <alignment horizontal="center"/>
    </xf>
    <xf numFmtId="168" fontId="5" fillId="2" borderId="6" xfId="0" applyNumberFormat="1" applyFont="1" applyFill="1" applyBorder="1"/>
    <xf numFmtId="49" fontId="10" fillId="3" borderId="19" xfId="0" applyNumberFormat="1" applyFont="1" applyFill="1" applyBorder="1" applyAlignment="1">
      <alignment vertical="center"/>
    </xf>
    <xf numFmtId="0" fontId="10" fillId="3" borderId="19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vertical="center"/>
    </xf>
    <xf numFmtId="3" fontId="10" fillId="3" borderId="19" xfId="0" applyNumberFormat="1" applyFont="1" applyFill="1" applyBorder="1" applyAlignment="1">
      <alignment vertical="center"/>
    </xf>
    <xf numFmtId="0" fontId="2" fillId="5" borderId="15" xfId="0" applyFont="1" applyFill="1" applyBorder="1" applyAlignment="1">
      <alignment vertical="center"/>
    </xf>
    <xf numFmtId="0" fontId="2" fillId="3" borderId="15" xfId="0" applyFont="1" applyFill="1" applyBorder="1" applyAlignment="1">
      <alignment vertical="center"/>
    </xf>
    <xf numFmtId="0" fontId="0" fillId="2" borderId="20" xfId="0" applyFill="1" applyBorder="1"/>
    <xf numFmtId="0" fontId="16" fillId="7" borderId="22" xfId="0" applyFont="1" applyFill="1" applyBorder="1"/>
    <xf numFmtId="49" fontId="14" fillId="8" borderId="23" xfId="0" applyNumberFormat="1" applyFont="1" applyFill="1" applyBorder="1" applyAlignment="1">
      <alignment vertical="center"/>
    </xf>
    <xf numFmtId="3" fontId="14" fillId="2" borderId="6" xfId="0" applyNumberFormat="1" applyFont="1" applyFill="1" applyBorder="1" applyAlignment="1">
      <alignment vertical="center"/>
    </xf>
    <xf numFmtId="0" fontId="14" fillId="2" borderId="6" xfId="0" applyNumberFormat="1" applyFont="1" applyFill="1" applyBorder="1" applyAlignment="1">
      <alignment vertical="center"/>
    </xf>
    <xf numFmtId="170" fontId="14" fillId="2" borderId="6" xfId="0" applyNumberFormat="1" applyFont="1" applyFill="1" applyBorder="1" applyAlignment="1">
      <alignment vertical="center"/>
    </xf>
    <xf numFmtId="0" fontId="11" fillId="7" borderId="21" xfId="0" applyFont="1" applyFill="1" applyBorder="1" applyAlignment="1">
      <alignment vertical="center"/>
    </xf>
    <xf numFmtId="0" fontId="11" fillId="7" borderId="22" xfId="0" applyFont="1" applyFill="1" applyBorder="1" applyAlignment="1">
      <alignment vertical="center"/>
    </xf>
    <xf numFmtId="169" fontId="2" fillId="2" borderId="22" xfId="0" applyNumberFormat="1" applyFont="1" applyFill="1" applyBorder="1" applyAlignment="1">
      <alignment vertical="center"/>
    </xf>
    <xf numFmtId="169" fontId="18" fillId="2" borderId="22" xfId="0" applyNumberFormat="1" applyFont="1" applyFill="1" applyBorder="1" applyAlignment="1">
      <alignment vertical="center"/>
    </xf>
    <xf numFmtId="0" fontId="16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11" fillId="2" borderId="22" xfId="0" applyFont="1" applyFill="1" applyBorder="1" applyAlignment="1">
      <alignment vertical="center"/>
    </xf>
    <xf numFmtId="0" fontId="3" fillId="2" borderId="25" xfId="0" applyFont="1" applyFill="1" applyBorder="1"/>
    <xf numFmtId="3" fontId="3" fillId="2" borderId="25" xfId="0" applyNumberFormat="1" applyFont="1" applyFill="1" applyBorder="1"/>
    <xf numFmtId="49" fontId="2" fillId="5" borderId="26" xfId="0" applyNumberFormat="1" applyFont="1" applyFill="1" applyBorder="1" applyAlignment="1">
      <alignment vertical="center"/>
    </xf>
    <xf numFmtId="0" fontId="2" fillId="5" borderId="27" xfId="0" applyFont="1" applyFill="1" applyBorder="1" applyAlignment="1">
      <alignment vertical="center"/>
    </xf>
    <xf numFmtId="169" fontId="2" fillId="5" borderId="28" xfId="0" applyNumberFormat="1" applyFont="1" applyFill="1" applyBorder="1" applyAlignment="1">
      <alignment vertical="center"/>
    </xf>
    <xf numFmtId="49" fontId="2" fillId="3" borderId="29" xfId="0" applyNumberFormat="1" applyFont="1" applyFill="1" applyBorder="1" applyAlignment="1">
      <alignment vertical="center"/>
    </xf>
    <xf numFmtId="169" fontId="2" fillId="3" borderId="30" xfId="0" applyNumberFormat="1" applyFont="1" applyFill="1" applyBorder="1" applyAlignment="1">
      <alignment vertical="center"/>
    </xf>
    <xf numFmtId="49" fontId="2" fillId="5" borderId="29" xfId="0" applyNumberFormat="1" applyFont="1" applyFill="1" applyBorder="1" applyAlignment="1">
      <alignment vertical="center"/>
    </xf>
    <xf numFmtId="169" fontId="2" fillId="5" borderId="30" xfId="0" applyNumberFormat="1" applyFont="1" applyFill="1" applyBorder="1" applyAlignment="1">
      <alignment vertical="center"/>
    </xf>
    <xf numFmtId="49" fontId="2" fillId="5" borderId="31" xfId="0" applyNumberFormat="1" applyFont="1" applyFill="1" applyBorder="1" applyAlignment="1">
      <alignment vertical="center"/>
    </xf>
    <xf numFmtId="0" fontId="11" fillId="5" borderId="32" xfId="0" applyFont="1" applyFill="1" applyBorder="1" applyAlignment="1">
      <alignment vertical="center"/>
    </xf>
    <xf numFmtId="169" fontId="2" fillId="6" borderId="3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7" fillId="2" borderId="22" xfId="0" applyFont="1" applyFill="1" applyBorder="1" applyAlignment="1">
      <alignment vertical="center"/>
    </xf>
    <xf numFmtId="49" fontId="14" fillId="8" borderId="34" xfId="0" applyNumberFormat="1" applyFont="1" applyFill="1" applyBorder="1" applyAlignment="1">
      <alignment vertical="center"/>
    </xf>
    <xf numFmtId="49" fontId="16" fillId="8" borderId="35" xfId="0" applyNumberFormat="1" applyFont="1" applyFill="1" applyBorder="1"/>
    <xf numFmtId="49" fontId="14" fillId="2" borderId="36" xfId="0" applyNumberFormat="1" applyFont="1" applyFill="1" applyBorder="1" applyAlignment="1">
      <alignment vertical="center"/>
    </xf>
    <xf numFmtId="9" fontId="16" fillId="2" borderId="37" xfId="0" applyNumberFormat="1" applyFont="1" applyFill="1" applyBorder="1"/>
    <xf numFmtId="49" fontId="14" fillId="8" borderId="38" xfId="0" applyNumberFormat="1" applyFont="1" applyFill="1" applyBorder="1" applyAlignment="1">
      <alignment vertical="center"/>
    </xf>
    <xf numFmtId="170" fontId="14" fillId="8" borderId="39" xfId="0" applyNumberFormat="1" applyFont="1" applyFill="1" applyBorder="1" applyAlignment="1">
      <alignment vertical="center"/>
    </xf>
    <xf numFmtId="9" fontId="14" fillId="8" borderId="40" xfId="0" applyNumberFormat="1" applyFont="1" applyFill="1" applyBorder="1" applyAlignment="1">
      <alignment vertical="center"/>
    </xf>
    <xf numFmtId="0" fontId="16" fillId="9" borderId="43" xfId="0" applyFont="1" applyFill="1" applyBorder="1"/>
    <xf numFmtId="0" fontId="16" fillId="2" borderId="22" xfId="0" applyFont="1" applyFill="1" applyBorder="1" applyAlignment="1">
      <alignment vertical="center"/>
    </xf>
    <xf numFmtId="49" fontId="16" fillId="2" borderId="22" xfId="0" applyNumberFormat="1" applyFont="1" applyFill="1" applyBorder="1" applyAlignment="1">
      <alignment vertical="center"/>
    </xf>
    <xf numFmtId="49" fontId="14" fillId="2" borderId="44" xfId="0" applyNumberFormat="1" applyFont="1" applyFill="1" applyBorder="1" applyAlignment="1">
      <alignment vertical="center"/>
    </xf>
    <xf numFmtId="0" fontId="16" fillId="2" borderId="45" xfId="0" applyFont="1" applyFill="1" applyBorder="1"/>
    <xf numFmtId="0" fontId="16" fillId="2" borderId="46" xfId="0" applyFont="1" applyFill="1" applyBorder="1"/>
    <xf numFmtId="49" fontId="16" fillId="2" borderId="47" xfId="0" applyNumberFormat="1" applyFont="1" applyFill="1" applyBorder="1" applyAlignment="1">
      <alignment vertical="center"/>
    </xf>
    <xf numFmtId="0" fontId="16" fillId="2" borderId="48" xfId="0" applyFont="1" applyFill="1" applyBorder="1"/>
    <xf numFmtId="49" fontId="16" fillId="2" borderId="49" xfId="0" applyNumberFormat="1" applyFont="1" applyFill="1" applyBorder="1" applyAlignment="1">
      <alignment vertical="center"/>
    </xf>
    <xf numFmtId="0" fontId="16" fillId="2" borderId="50" xfId="0" applyFont="1" applyFill="1" applyBorder="1"/>
    <xf numFmtId="0" fontId="16" fillId="2" borderId="51" xfId="0" applyFont="1" applyFill="1" applyBorder="1"/>
    <xf numFmtId="0" fontId="14" fillId="7" borderId="22" xfId="0" applyFont="1" applyFill="1" applyBorder="1" applyAlignment="1">
      <alignment vertical="center"/>
    </xf>
    <xf numFmtId="0" fontId="11" fillId="9" borderId="21" xfId="0" applyFont="1" applyFill="1" applyBorder="1" applyAlignment="1">
      <alignment vertical="center"/>
    </xf>
    <xf numFmtId="49" fontId="19" fillId="9" borderId="22" xfId="0" applyNumberFormat="1" applyFont="1" applyFill="1" applyBorder="1" applyAlignment="1">
      <alignment vertical="center"/>
    </xf>
    <xf numFmtId="0" fontId="11" fillId="9" borderId="22" xfId="0" applyFont="1" applyFill="1" applyBorder="1" applyAlignment="1">
      <alignment vertical="center"/>
    </xf>
    <xf numFmtId="0" fontId="11" fillId="9" borderId="52" xfId="0" applyFont="1" applyFill="1" applyBorder="1" applyAlignment="1">
      <alignment vertical="center"/>
    </xf>
    <xf numFmtId="49" fontId="14" fillId="8" borderId="53" xfId="0" applyNumberFormat="1" applyFont="1" applyFill="1" applyBorder="1" applyAlignment="1">
      <alignment vertical="center"/>
    </xf>
    <xf numFmtId="0" fontId="14" fillId="8" borderId="54" xfId="0" applyNumberFormat="1" applyFont="1" applyFill="1" applyBorder="1" applyAlignment="1">
      <alignment vertical="center"/>
    </xf>
    <xf numFmtId="0" fontId="14" fillId="8" borderId="55" xfId="0" applyNumberFormat="1" applyFont="1" applyFill="1" applyBorder="1" applyAlignment="1">
      <alignment vertical="center"/>
    </xf>
    <xf numFmtId="170" fontId="14" fillId="8" borderId="40" xfId="0" applyNumberFormat="1" applyFont="1" applyFill="1" applyBorder="1" applyAlignment="1">
      <alignment vertical="center"/>
    </xf>
    <xf numFmtId="0" fontId="0" fillId="0" borderId="22" xfId="0" applyNumberFormat="1" applyBorder="1"/>
    <xf numFmtId="0" fontId="16" fillId="0" borderId="56" xfId="2" applyFont="1" applyBorder="1" applyAlignment="1">
      <alignment horizontal="right" vertical="center"/>
    </xf>
    <xf numFmtId="0" fontId="16" fillId="0" borderId="22" xfId="0" applyFont="1" applyBorder="1" applyAlignment="1">
      <alignment vertical="center"/>
    </xf>
    <xf numFmtId="0" fontId="16" fillId="0" borderId="57" xfId="0" applyFont="1" applyBorder="1" applyAlignment="1">
      <alignment vertical="center"/>
    </xf>
    <xf numFmtId="166" fontId="0" fillId="0" borderId="0" xfId="1" applyFont="1" applyAlignment="1"/>
    <xf numFmtId="1" fontId="5" fillId="2" borderId="6" xfId="0" applyNumberFormat="1" applyFont="1" applyFill="1" applyBorder="1" applyAlignment="1">
      <alignment wrapText="1"/>
    </xf>
    <xf numFmtId="1" fontId="5" fillId="2" borderId="6" xfId="0" applyNumberFormat="1" applyFont="1" applyFill="1" applyBorder="1"/>
    <xf numFmtId="49" fontId="19" fillId="9" borderId="41" xfId="0" applyNumberFormat="1" applyFont="1" applyFill="1" applyBorder="1" applyAlignment="1">
      <alignment vertical="center"/>
    </xf>
    <xf numFmtId="0" fontId="14" fillId="9" borderId="42" xfId="0" applyFont="1" applyFill="1" applyBorder="1" applyAlignment="1">
      <alignment vertical="center"/>
    </xf>
    <xf numFmtId="49" fontId="5" fillId="2" borderId="6" xfId="0" applyNumberFormat="1" applyFont="1" applyFill="1" applyBorder="1" applyAlignment="1">
      <alignment wrapText="1"/>
    </xf>
    <xf numFmtId="0" fontId="5" fillId="2" borderId="6" xfId="0" applyFont="1" applyFill="1" applyBorder="1" applyAlignment="1">
      <alignment wrapText="1"/>
    </xf>
    <xf numFmtId="49" fontId="4" fillId="3" borderId="6" xfId="0" applyNumberFormat="1" applyFont="1" applyFill="1" applyBorder="1" applyAlignment="1">
      <alignment wrapText="1"/>
    </xf>
    <xf numFmtId="0" fontId="4" fillId="4" borderId="6" xfId="0" applyFont="1" applyFill="1" applyBorder="1" applyAlignment="1">
      <alignment wrapText="1"/>
    </xf>
    <xf numFmtId="49" fontId="5" fillId="2" borderId="6" xfId="0" applyNumberFormat="1" applyFont="1" applyFill="1" applyBorder="1" applyAlignment="1"/>
    <xf numFmtId="0" fontId="5" fillId="2" borderId="6" xfId="0" applyFont="1" applyFill="1" applyBorder="1" applyAlignment="1"/>
    <xf numFmtId="49" fontId="7" fillId="3" borderId="6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</cellXfs>
  <cellStyles count="10">
    <cellStyle name="Millares 2" xfId="4"/>
    <cellStyle name="Millares 3" xfId="3"/>
    <cellStyle name="Moneda [0]" xfId="1" builtinId="7"/>
    <cellStyle name="Moneda 2" xfId="5"/>
    <cellStyle name="Normal" xfId="0" builtinId="0"/>
    <cellStyle name="Normal 2" xfId="6"/>
    <cellStyle name="Normal 3" xfId="2"/>
    <cellStyle name="Normal 4" xfId="7"/>
    <cellStyle name="Normal 4 2" xfId="8"/>
    <cellStyle name="Porcentaje 2" xfId="9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9"/>
  <sheetViews>
    <sheetView showGridLines="0" tabSelected="1" zoomScale="145" zoomScaleNormal="145" workbookViewId="0">
      <selection activeCell="I12" sqref="I12"/>
    </sheetView>
  </sheetViews>
  <sheetFormatPr baseColWidth="10"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10" width="10.85546875" style="1" customWidth="1"/>
    <col min="11" max="11" width="18.7109375" style="1" customWidth="1"/>
    <col min="12" max="255" width="10.85546875" style="1" customWidth="1"/>
  </cols>
  <sheetData>
    <row r="1" spans="1:255" ht="15" customHeight="1">
      <c r="A1" s="2"/>
      <c r="B1" s="2"/>
      <c r="C1" s="2"/>
      <c r="D1" s="2"/>
      <c r="E1" s="2"/>
      <c r="F1" s="2"/>
      <c r="G1" s="2"/>
    </row>
    <row r="2" spans="1:255" ht="15" customHeight="1">
      <c r="A2" s="2"/>
      <c r="B2" s="2"/>
      <c r="C2" s="2"/>
      <c r="D2" s="2"/>
      <c r="E2" s="2"/>
      <c r="F2" s="2"/>
      <c r="G2" s="2"/>
    </row>
    <row r="3" spans="1:255" ht="15" customHeight="1">
      <c r="A3" s="2"/>
      <c r="B3" s="2"/>
      <c r="C3" s="2"/>
      <c r="D3" s="2"/>
      <c r="E3" s="2"/>
      <c r="F3" s="2"/>
      <c r="G3" s="2"/>
    </row>
    <row r="4" spans="1:255" ht="15" customHeight="1">
      <c r="A4" s="2"/>
      <c r="B4" s="2"/>
      <c r="C4" s="2"/>
      <c r="D4" s="2"/>
      <c r="E4" s="2"/>
      <c r="F4" s="2"/>
      <c r="G4" s="2"/>
    </row>
    <row r="5" spans="1:255" ht="15" customHeight="1">
      <c r="A5" s="2"/>
      <c r="B5" s="2"/>
      <c r="C5" s="2"/>
      <c r="D5" s="2"/>
      <c r="E5" s="2"/>
      <c r="F5" s="2"/>
      <c r="G5" s="2"/>
    </row>
    <row r="6" spans="1:255" ht="15" customHeight="1">
      <c r="A6" s="2"/>
      <c r="B6" s="2"/>
      <c r="C6" s="2"/>
      <c r="D6" s="2"/>
      <c r="E6" s="2"/>
      <c r="F6" s="2"/>
      <c r="G6" s="2"/>
    </row>
    <row r="7" spans="1:255" ht="15" customHeight="1">
      <c r="A7" s="2"/>
      <c r="B7" s="2"/>
      <c r="C7" s="2"/>
      <c r="D7" s="2"/>
      <c r="E7" s="2"/>
      <c r="F7" s="2"/>
      <c r="G7" s="2"/>
    </row>
    <row r="8" spans="1:255" ht="15" customHeight="1">
      <c r="A8" s="2"/>
      <c r="B8" s="3"/>
      <c r="C8" s="4"/>
      <c r="D8" s="2"/>
      <c r="E8" s="4"/>
      <c r="F8" s="4"/>
      <c r="G8" s="4"/>
    </row>
    <row r="9" spans="1:255" ht="12" customHeight="1">
      <c r="A9" s="5"/>
      <c r="B9" s="6" t="s">
        <v>0</v>
      </c>
      <c r="C9" s="127" t="s">
        <v>1</v>
      </c>
      <c r="D9" s="7"/>
      <c r="E9" s="137" t="s">
        <v>2</v>
      </c>
      <c r="F9" s="138"/>
      <c r="G9" s="8">
        <v>11000</v>
      </c>
    </row>
    <row r="10" spans="1:255" ht="38.25" customHeight="1">
      <c r="A10" s="5"/>
      <c r="B10" s="9" t="s">
        <v>3</v>
      </c>
      <c r="C10" s="127" t="s">
        <v>4</v>
      </c>
      <c r="D10" s="10"/>
      <c r="E10" s="135" t="s">
        <v>5</v>
      </c>
      <c r="F10" s="136"/>
      <c r="G10" s="12" t="s">
        <v>6</v>
      </c>
      <c r="J10" s="130"/>
    </row>
    <row r="11" spans="1:255" ht="18" customHeight="1">
      <c r="A11" s="5"/>
      <c r="B11" s="9" t="s">
        <v>7</v>
      </c>
      <c r="C11" s="12" t="s">
        <v>8</v>
      </c>
      <c r="D11" s="10"/>
      <c r="E11" s="135" t="s">
        <v>9</v>
      </c>
      <c r="F11" s="136"/>
      <c r="G11" s="13">
        <v>1000</v>
      </c>
    </row>
    <row r="12" spans="1:255" ht="11.25" customHeight="1">
      <c r="A12" s="5"/>
      <c r="B12" s="9" t="s">
        <v>10</v>
      </c>
      <c r="C12" s="14" t="s">
        <v>11</v>
      </c>
      <c r="D12" s="10"/>
      <c r="E12" s="15" t="s">
        <v>12</v>
      </c>
      <c r="F12" s="16"/>
      <c r="G12" s="17">
        <f>(G9*G11)</f>
        <v>11000000</v>
      </c>
    </row>
    <row r="13" spans="1:255" ht="11.25" customHeight="1">
      <c r="A13" s="5"/>
      <c r="B13" s="9" t="s">
        <v>13</v>
      </c>
      <c r="C13" s="12" t="s">
        <v>14</v>
      </c>
      <c r="D13" s="10"/>
      <c r="E13" s="135" t="s">
        <v>15</v>
      </c>
      <c r="F13" s="136"/>
      <c r="G13" s="12" t="s">
        <v>16</v>
      </c>
      <c r="IR13"/>
      <c r="IS13"/>
      <c r="IT13"/>
      <c r="IU13"/>
    </row>
    <row r="14" spans="1:255" ht="13.5" customHeight="1">
      <c r="A14" s="5"/>
      <c r="B14" s="9" t="s">
        <v>17</v>
      </c>
      <c r="C14" s="12" t="s">
        <v>18</v>
      </c>
      <c r="D14" s="10"/>
      <c r="E14" s="135" t="s">
        <v>19</v>
      </c>
      <c r="F14" s="136"/>
      <c r="G14" s="12" t="s">
        <v>20</v>
      </c>
      <c r="IR14"/>
      <c r="IS14"/>
      <c r="IT14"/>
      <c r="IU14"/>
    </row>
    <row r="15" spans="1:255" ht="25.5" customHeight="1">
      <c r="A15" s="5"/>
      <c r="B15" s="9" t="s">
        <v>21</v>
      </c>
      <c r="C15" s="18">
        <v>44956</v>
      </c>
      <c r="D15" s="10"/>
      <c r="E15" s="139" t="s">
        <v>22</v>
      </c>
      <c r="F15" s="140"/>
      <c r="G15" s="14" t="s">
        <v>23</v>
      </c>
      <c r="IR15"/>
      <c r="IS15"/>
      <c r="IT15"/>
      <c r="IU15"/>
    </row>
    <row r="16" spans="1:255" ht="12" customHeight="1">
      <c r="A16" s="2"/>
      <c r="B16" s="19"/>
      <c r="C16" s="20"/>
      <c r="D16" s="21"/>
      <c r="E16" s="22"/>
      <c r="F16" s="22"/>
      <c r="G16" s="23"/>
      <c r="IR16"/>
      <c r="IS16"/>
      <c r="IT16"/>
      <c r="IU16"/>
    </row>
    <row r="17" spans="1:255" ht="12" customHeight="1">
      <c r="A17" s="24"/>
      <c r="B17" s="141" t="s">
        <v>24</v>
      </c>
      <c r="C17" s="142"/>
      <c r="D17" s="142"/>
      <c r="E17" s="142"/>
      <c r="F17" s="142"/>
      <c r="G17" s="142"/>
      <c r="IR17"/>
      <c r="IS17"/>
      <c r="IT17"/>
      <c r="IU17"/>
    </row>
    <row r="18" spans="1:255" ht="12" customHeight="1">
      <c r="A18" s="2"/>
      <c r="B18" s="25"/>
      <c r="C18" s="26"/>
      <c r="D18" s="26"/>
      <c r="E18" s="26"/>
      <c r="F18" s="27"/>
      <c r="G18" s="27"/>
      <c r="IR18"/>
      <c r="IS18"/>
      <c r="IT18"/>
      <c r="IU18"/>
    </row>
    <row r="19" spans="1:255" ht="12" customHeight="1">
      <c r="A19" s="5"/>
      <c r="B19" s="28" t="s">
        <v>25</v>
      </c>
      <c r="C19" s="29"/>
      <c r="D19" s="30"/>
      <c r="E19" s="30"/>
      <c r="F19" s="30"/>
      <c r="G19" s="30"/>
      <c r="IR19"/>
      <c r="IS19"/>
      <c r="IT19"/>
      <c r="IU19"/>
    </row>
    <row r="20" spans="1:255" ht="24" customHeight="1">
      <c r="A20" s="24"/>
      <c r="B20" s="31" t="s">
        <v>26</v>
      </c>
      <c r="C20" s="31" t="s">
        <v>27</v>
      </c>
      <c r="D20" s="31" t="s">
        <v>28</v>
      </c>
      <c r="E20" s="31" t="s">
        <v>29</v>
      </c>
      <c r="F20" s="31" t="s">
        <v>30</v>
      </c>
      <c r="G20" s="31" t="s">
        <v>31</v>
      </c>
      <c r="IR20"/>
      <c r="IS20"/>
      <c r="IT20"/>
      <c r="IU20"/>
    </row>
    <row r="21" spans="1:255" ht="12.75" customHeight="1">
      <c r="A21" s="24"/>
      <c r="B21" s="129" t="s">
        <v>32</v>
      </c>
      <c r="C21" s="32" t="s">
        <v>33</v>
      </c>
      <c r="D21" s="33">
        <v>1</v>
      </c>
      <c r="E21" s="11" t="s">
        <v>34</v>
      </c>
      <c r="F21" s="17">
        <v>35000</v>
      </c>
      <c r="G21" s="17">
        <f>(D21*F21)</f>
        <v>35000</v>
      </c>
      <c r="IR21"/>
      <c r="IS21"/>
      <c r="IT21"/>
      <c r="IU21"/>
    </row>
    <row r="22" spans="1:255" ht="12.75" customHeight="1">
      <c r="A22" s="24"/>
      <c r="B22" s="129" t="s">
        <v>35</v>
      </c>
      <c r="C22" s="32" t="s">
        <v>33</v>
      </c>
      <c r="D22" s="33">
        <v>2.8</v>
      </c>
      <c r="E22" s="11" t="s">
        <v>36</v>
      </c>
      <c r="F22" s="17">
        <v>35000</v>
      </c>
      <c r="G22" s="17">
        <f t="shared" ref="G22:G27" si="0">(D22*F22)</f>
        <v>98000</v>
      </c>
      <c r="K22" s="128"/>
      <c r="IR22"/>
      <c r="IS22"/>
      <c r="IT22"/>
      <c r="IU22"/>
    </row>
    <row r="23" spans="1:255" ht="12.75" customHeight="1">
      <c r="A23" s="24"/>
      <c r="B23" s="129" t="s">
        <v>37</v>
      </c>
      <c r="C23" s="32" t="s">
        <v>33</v>
      </c>
      <c r="D23" s="33">
        <v>2.5</v>
      </c>
      <c r="E23" s="11" t="s">
        <v>38</v>
      </c>
      <c r="F23" s="17">
        <v>35000</v>
      </c>
      <c r="G23" s="17">
        <f t="shared" si="0"/>
        <v>87500</v>
      </c>
      <c r="IR23"/>
      <c r="IS23"/>
      <c r="IT23"/>
      <c r="IU23"/>
    </row>
    <row r="24" spans="1:255" ht="12.75" customHeight="1">
      <c r="A24" s="24"/>
      <c r="B24" s="129" t="s">
        <v>39</v>
      </c>
      <c r="C24" s="32" t="s">
        <v>33</v>
      </c>
      <c r="D24" s="33">
        <v>0.4</v>
      </c>
      <c r="E24" s="11" t="s">
        <v>40</v>
      </c>
      <c r="F24" s="17">
        <v>35000</v>
      </c>
      <c r="G24" s="17">
        <f t="shared" si="0"/>
        <v>14000</v>
      </c>
      <c r="IR24"/>
      <c r="IS24"/>
      <c r="IT24"/>
      <c r="IU24"/>
    </row>
    <row r="25" spans="1:255" ht="12.75" customHeight="1">
      <c r="A25" s="24"/>
      <c r="B25" s="129" t="s">
        <v>41</v>
      </c>
      <c r="C25" s="32" t="s">
        <v>33</v>
      </c>
      <c r="D25" s="33">
        <v>0.8</v>
      </c>
      <c r="E25" s="11" t="s">
        <v>40</v>
      </c>
      <c r="F25" s="17">
        <v>35000</v>
      </c>
      <c r="G25" s="17">
        <f t="shared" si="0"/>
        <v>28000</v>
      </c>
      <c r="K25" s="126"/>
      <c r="IR25"/>
      <c r="IS25"/>
      <c r="IT25"/>
      <c r="IU25"/>
    </row>
    <row r="26" spans="1:255" ht="15">
      <c r="A26" s="24"/>
      <c r="B26" s="129" t="s">
        <v>42</v>
      </c>
      <c r="C26" s="32" t="s">
        <v>33</v>
      </c>
      <c r="D26" s="33">
        <v>0.05</v>
      </c>
      <c r="E26" s="11" t="s">
        <v>36</v>
      </c>
      <c r="F26" s="17">
        <v>35000</v>
      </c>
      <c r="G26" s="17">
        <f t="shared" si="0"/>
        <v>1750</v>
      </c>
      <c r="K26" s="126"/>
      <c r="IR26"/>
      <c r="IS26"/>
      <c r="IT26"/>
      <c r="IU26"/>
    </row>
    <row r="27" spans="1:255" ht="12.75" customHeight="1">
      <c r="A27" s="24"/>
      <c r="B27" s="129" t="s">
        <v>43</v>
      </c>
      <c r="C27" s="32" t="s">
        <v>33</v>
      </c>
      <c r="D27" s="33">
        <v>1.2</v>
      </c>
      <c r="E27" s="11" t="s">
        <v>20</v>
      </c>
      <c r="F27" s="17">
        <v>35000</v>
      </c>
      <c r="G27" s="17">
        <f t="shared" si="0"/>
        <v>42000</v>
      </c>
      <c r="IR27"/>
      <c r="IS27"/>
      <c r="IT27"/>
      <c r="IU27"/>
    </row>
    <row r="28" spans="1:255" ht="12.75" customHeight="1">
      <c r="A28" s="24"/>
      <c r="B28" s="34" t="s">
        <v>44</v>
      </c>
      <c r="C28" s="35"/>
      <c r="D28" s="35"/>
      <c r="E28" s="35"/>
      <c r="F28" s="36"/>
      <c r="G28" s="37">
        <f>SUM(G21:G27)</f>
        <v>306250</v>
      </c>
      <c r="IR28"/>
      <c r="IS28"/>
      <c r="IT28"/>
      <c r="IU28"/>
    </row>
    <row r="29" spans="1:255" ht="12" customHeight="1">
      <c r="A29" s="2"/>
      <c r="B29" s="25"/>
      <c r="C29" s="27"/>
      <c r="D29" s="27"/>
      <c r="E29" s="27"/>
      <c r="F29" s="38"/>
      <c r="G29" s="38"/>
      <c r="IR29"/>
      <c r="IS29"/>
      <c r="IT29"/>
      <c r="IU29"/>
    </row>
    <row r="30" spans="1:255" ht="12" customHeight="1">
      <c r="A30" s="5"/>
      <c r="B30" s="39" t="s">
        <v>45</v>
      </c>
      <c r="C30" s="40"/>
      <c r="D30" s="41"/>
      <c r="E30" s="41"/>
      <c r="F30" s="42"/>
      <c r="G30" s="42"/>
    </row>
    <row r="31" spans="1:255" ht="24" customHeight="1">
      <c r="A31" s="5"/>
      <c r="B31" s="46" t="s">
        <v>26</v>
      </c>
      <c r="C31" s="46" t="s">
        <v>27</v>
      </c>
      <c r="D31" s="46" t="s">
        <v>28</v>
      </c>
      <c r="E31" s="46" t="s">
        <v>29</v>
      </c>
      <c r="F31" s="47" t="s">
        <v>30</v>
      </c>
      <c r="G31" s="46" t="s">
        <v>31</v>
      </c>
    </row>
    <row r="32" spans="1:255" ht="25.5" customHeight="1">
      <c r="A32" s="24"/>
      <c r="B32" s="11" t="s">
        <v>46</v>
      </c>
      <c r="C32" s="32" t="s">
        <v>47</v>
      </c>
      <c r="D32" s="131">
        <v>1</v>
      </c>
      <c r="E32" s="14" t="s">
        <v>48</v>
      </c>
      <c r="F32" s="17">
        <v>40000</v>
      </c>
      <c r="G32" s="17">
        <f t="shared" ref="G32" si="1">(D32*F32)</f>
        <v>40000</v>
      </c>
    </row>
    <row r="33" spans="1:7" ht="12.75" customHeight="1">
      <c r="A33" s="5"/>
      <c r="B33" s="48" t="s">
        <v>49</v>
      </c>
      <c r="C33" s="49"/>
      <c r="D33" s="49"/>
      <c r="E33" s="49"/>
      <c r="F33" s="50"/>
      <c r="G33" s="51">
        <f>SUM(G32:G32)</f>
        <v>40000</v>
      </c>
    </row>
    <row r="34" spans="1:7" ht="12" customHeight="1">
      <c r="A34" s="2"/>
      <c r="B34" s="43"/>
      <c r="C34" s="44"/>
      <c r="D34" s="44"/>
      <c r="E34" s="44"/>
      <c r="F34" s="45"/>
      <c r="G34" s="45"/>
    </row>
    <row r="35" spans="1:7" ht="12" customHeight="1">
      <c r="A35" s="5"/>
      <c r="B35" s="39" t="s">
        <v>50</v>
      </c>
      <c r="C35" s="40"/>
      <c r="D35" s="41"/>
      <c r="E35" s="41"/>
      <c r="F35" s="42"/>
      <c r="G35" s="42"/>
    </row>
    <row r="36" spans="1:7" ht="24" customHeight="1">
      <c r="A36" s="5"/>
      <c r="B36" s="47" t="s">
        <v>51</v>
      </c>
      <c r="C36" s="47" t="s">
        <v>52</v>
      </c>
      <c r="D36" s="47" t="s">
        <v>53</v>
      </c>
      <c r="E36" s="47" t="s">
        <v>29</v>
      </c>
      <c r="F36" s="47" t="s">
        <v>30</v>
      </c>
      <c r="G36" s="47" t="s">
        <v>31</v>
      </c>
    </row>
    <row r="37" spans="1:7" ht="12.75" customHeight="1">
      <c r="A37" s="24"/>
      <c r="B37" s="52" t="s">
        <v>54</v>
      </c>
      <c r="C37" s="53"/>
      <c r="D37" s="53"/>
      <c r="E37" s="53"/>
      <c r="F37" s="53"/>
      <c r="G37" s="53"/>
    </row>
    <row r="38" spans="1:7" ht="12.75" customHeight="1">
      <c r="A38" s="24"/>
      <c r="B38" s="15" t="s">
        <v>55</v>
      </c>
      <c r="C38" s="54" t="s">
        <v>56</v>
      </c>
      <c r="D38" s="132">
        <v>500</v>
      </c>
      <c r="E38" s="54" t="s">
        <v>38</v>
      </c>
      <c r="F38" s="56">
        <v>800</v>
      </c>
      <c r="G38" s="56">
        <f>(D38*F38)</f>
        <v>400000</v>
      </c>
    </row>
    <row r="39" spans="1:7" ht="12.75" customHeight="1">
      <c r="A39" s="24"/>
      <c r="B39" s="57" t="s">
        <v>57</v>
      </c>
      <c r="C39" s="58"/>
      <c r="D39" s="16"/>
      <c r="E39" s="58"/>
      <c r="F39" s="56"/>
      <c r="G39" s="56"/>
    </row>
    <row r="40" spans="1:7" ht="12.75" customHeight="1">
      <c r="A40" s="24"/>
      <c r="B40" s="15" t="s">
        <v>58</v>
      </c>
      <c r="C40" s="54" t="s">
        <v>59</v>
      </c>
      <c r="D40" s="55">
        <v>15</v>
      </c>
      <c r="E40" s="54" t="s">
        <v>60</v>
      </c>
      <c r="F40" s="56">
        <v>1432</v>
      </c>
      <c r="G40" s="56">
        <f>(D40*F40)</f>
        <v>21480</v>
      </c>
    </row>
    <row r="41" spans="1:7" ht="12.75" customHeight="1">
      <c r="A41" s="24"/>
      <c r="B41" s="15" t="s">
        <v>61</v>
      </c>
      <c r="C41" s="54" t="s">
        <v>59</v>
      </c>
      <c r="D41" s="55">
        <v>20</v>
      </c>
      <c r="E41" s="54" t="s">
        <v>62</v>
      </c>
      <c r="F41" s="56">
        <v>1045</v>
      </c>
      <c r="G41" s="56">
        <f t="shared" ref="G41:G42" si="2">(D41*F41)</f>
        <v>20900</v>
      </c>
    </row>
    <row r="42" spans="1:7" ht="12.75" customHeight="1">
      <c r="A42" s="24"/>
      <c r="B42" s="15" t="s">
        <v>63</v>
      </c>
      <c r="C42" s="54" t="s">
        <v>64</v>
      </c>
      <c r="D42" s="132">
        <v>1</v>
      </c>
      <c r="E42" s="54" t="s">
        <v>65</v>
      </c>
      <c r="F42" s="56">
        <v>610000</v>
      </c>
      <c r="G42" s="56">
        <f t="shared" si="2"/>
        <v>610000</v>
      </c>
    </row>
    <row r="43" spans="1:7" ht="13.5" customHeight="1">
      <c r="A43" s="5"/>
      <c r="B43" s="59" t="s">
        <v>66</v>
      </c>
      <c r="C43" s="60"/>
      <c r="D43" s="60"/>
      <c r="E43" s="60"/>
      <c r="F43" s="61"/>
      <c r="G43" s="62">
        <f>SUM(G37:G42)</f>
        <v>1052380</v>
      </c>
    </row>
    <row r="44" spans="1:7" ht="12" customHeight="1">
      <c r="A44" s="2"/>
      <c r="B44" s="43"/>
      <c r="C44" s="44"/>
      <c r="D44" s="44"/>
      <c r="E44" s="63"/>
      <c r="F44" s="45"/>
      <c r="G44" s="45"/>
    </row>
    <row r="45" spans="1:7" ht="12" customHeight="1">
      <c r="A45" s="5"/>
      <c r="B45" s="39" t="s">
        <v>67</v>
      </c>
      <c r="C45" s="40"/>
      <c r="D45" s="41"/>
      <c r="E45" s="41"/>
      <c r="F45" s="42"/>
      <c r="G45" s="42"/>
    </row>
    <row r="46" spans="1:7" ht="24" customHeight="1">
      <c r="A46" s="5"/>
      <c r="B46" s="46" t="s">
        <v>68</v>
      </c>
      <c r="C46" s="47" t="s">
        <v>52</v>
      </c>
      <c r="D46" s="47" t="s">
        <v>53</v>
      </c>
      <c r="E46" s="46" t="s">
        <v>29</v>
      </c>
      <c r="F46" s="47" t="s">
        <v>30</v>
      </c>
      <c r="G46" s="46" t="s">
        <v>31</v>
      </c>
    </row>
    <row r="47" spans="1:7" ht="12.75" customHeight="1">
      <c r="A47" s="24"/>
      <c r="B47" s="11" t="s">
        <v>69</v>
      </c>
      <c r="C47" s="54" t="s">
        <v>70</v>
      </c>
      <c r="D47" s="56">
        <v>50</v>
      </c>
      <c r="E47" s="32" t="s">
        <v>20</v>
      </c>
      <c r="F47" s="64">
        <v>810</v>
      </c>
      <c r="G47" s="56">
        <f>(D47*F47)</f>
        <v>40500</v>
      </c>
    </row>
    <row r="48" spans="1:7" ht="13.5" customHeight="1">
      <c r="A48" s="5"/>
      <c r="B48" s="65" t="s">
        <v>71</v>
      </c>
      <c r="C48" s="66"/>
      <c r="D48" s="66"/>
      <c r="E48" s="66"/>
      <c r="F48" s="67"/>
      <c r="G48" s="68">
        <f>SUM(G47)</f>
        <v>40500</v>
      </c>
    </row>
    <row r="49" spans="1:10" ht="12" customHeight="1">
      <c r="A49" s="2"/>
      <c r="B49" s="85"/>
      <c r="C49" s="85"/>
      <c r="D49" s="85"/>
      <c r="E49" s="85"/>
      <c r="F49" s="86"/>
      <c r="G49" s="86"/>
    </row>
    <row r="50" spans="1:10" ht="12" customHeight="1">
      <c r="A50" s="82"/>
      <c r="B50" s="87" t="s">
        <v>72</v>
      </c>
      <c r="C50" s="88"/>
      <c r="D50" s="88"/>
      <c r="E50" s="88"/>
      <c r="F50" s="88"/>
      <c r="G50" s="89">
        <f>G28+G33+G43+G48</f>
        <v>1439130</v>
      </c>
    </row>
    <row r="51" spans="1:10" ht="12" customHeight="1">
      <c r="A51" s="82"/>
      <c r="B51" s="90" t="s">
        <v>73</v>
      </c>
      <c r="C51" s="70"/>
      <c r="D51" s="70"/>
      <c r="E51" s="70"/>
      <c r="F51" s="70"/>
      <c r="G51" s="91">
        <f>G50*0.05</f>
        <v>71956.5</v>
      </c>
    </row>
    <row r="52" spans="1:10" ht="12" customHeight="1">
      <c r="A52" s="82"/>
      <c r="B52" s="92" t="s">
        <v>74</v>
      </c>
      <c r="C52" s="69"/>
      <c r="D52" s="69"/>
      <c r="E52" s="69"/>
      <c r="F52" s="69"/>
      <c r="G52" s="93">
        <f>G51+G50</f>
        <v>1511086.5</v>
      </c>
    </row>
    <row r="53" spans="1:10" ht="12" customHeight="1">
      <c r="A53" s="82"/>
      <c r="B53" s="90" t="s">
        <v>75</v>
      </c>
      <c r="C53" s="70"/>
      <c r="D53" s="70"/>
      <c r="E53" s="70"/>
      <c r="F53" s="70"/>
      <c r="G53" s="91">
        <f>G12</f>
        <v>11000000</v>
      </c>
      <c r="J53" s="130"/>
    </row>
    <row r="54" spans="1:10" ht="12" customHeight="1">
      <c r="A54" s="82"/>
      <c r="B54" s="94" t="s">
        <v>76</v>
      </c>
      <c r="C54" s="95"/>
      <c r="D54" s="95"/>
      <c r="E54" s="95"/>
      <c r="F54" s="95"/>
      <c r="G54" s="96">
        <f>G53-G52</f>
        <v>9488913.5</v>
      </c>
      <c r="H54" s="130"/>
    </row>
    <row r="55" spans="1:10" ht="12" customHeight="1">
      <c r="A55" s="82"/>
      <c r="B55" s="83" t="s">
        <v>77</v>
      </c>
      <c r="C55" s="84"/>
      <c r="D55" s="84"/>
      <c r="E55" s="84"/>
      <c r="F55" s="84"/>
      <c r="G55" s="79"/>
    </row>
    <row r="56" spans="1:10" ht="12.75" customHeight="1" thickBot="1">
      <c r="A56" s="82"/>
      <c r="B56" s="97"/>
      <c r="C56" s="84"/>
      <c r="D56" s="84"/>
      <c r="E56" s="84"/>
      <c r="F56" s="84"/>
      <c r="G56" s="79"/>
    </row>
    <row r="57" spans="1:10" ht="12" customHeight="1">
      <c r="A57" s="82"/>
      <c r="B57" s="109" t="s">
        <v>78</v>
      </c>
      <c r="C57" s="110"/>
      <c r="D57" s="110"/>
      <c r="E57" s="110"/>
      <c r="F57" s="111"/>
      <c r="G57" s="79"/>
    </row>
    <row r="58" spans="1:10" ht="12" customHeight="1">
      <c r="A58" s="82"/>
      <c r="B58" s="112" t="s">
        <v>79</v>
      </c>
      <c r="C58" s="81"/>
      <c r="D58" s="81"/>
      <c r="E58" s="81"/>
      <c r="F58" s="113"/>
      <c r="G58" s="79"/>
    </row>
    <row r="59" spans="1:10" ht="12" customHeight="1">
      <c r="A59" s="82"/>
      <c r="B59" s="112" t="s">
        <v>80</v>
      </c>
      <c r="C59" s="81"/>
      <c r="D59" s="81"/>
      <c r="E59" s="81"/>
      <c r="F59" s="113"/>
      <c r="G59" s="79"/>
    </row>
    <row r="60" spans="1:10" ht="12" customHeight="1">
      <c r="A60" s="82"/>
      <c r="B60" s="112" t="s">
        <v>81</v>
      </c>
      <c r="C60" s="81"/>
      <c r="D60" s="81"/>
      <c r="E60" s="81"/>
      <c r="F60" s="113"/>
      <c r="G60" s="79"/>
    </row>
    <row r="61" spans="1:10" ht="12" customHeight="1">
      <c r="A61" s="82"/>
      <c r="B61" s="112" t="s">
        <v>82</v>
      </c>
      <c r="C61" s="81"/>
      <c r="D61" s="81"/>
      <c r="E61" s="81"/>
      <c r="F61" s="113"/>
      <c r="G61" s="79"/>
    </row>
    <row r="62" spans="1:10" ht="12" customHeight="1">
      <c r="A62" s="82"/>
      <c r="B62" s="112" t="s">
        <v>83</v>
      </c>
      <c r="C62" s="81"/>
      <c r="D62" s="81"/>
      <c r="E62" s="81"/>
      <c r="F62" s="113"/>
      <c r="G62" s="79"/>
    </row>
    <row r="63" spans="1:10" ht="12.75" customHeight="1" thickBot="1">
      <c r="A63" s="82"/>
      <c r="B63" s="114" t="s">
        <v>84</v>
      </c>
      <c r="C63" s="115"/>
      <c r="D63" s="115"/>
      <c r="E63" s="115"/>
      <c r="F63" s="116"/>
      <c r="G63" s="79"/>
    </row>
    <row r="64" spans="1:10" ht="12.75" customHeight="1">
      <c r="A64" s="82"/>
      <c r="B64" s="107"/>
      <c r="C64" s="81"/>
      <c r="D64" s="81"/>
      <c r="E64" s="81"/>
      <c r="F64" s="81"/>
      <c r="G64" s="79"/>
    </row>
    <row r="65" spans="1:7" ht="15" customHeight="1" thickBot="1">
      <c r="A65" s="82"/>
      <c r="B65" s="133" t="s">
        <v>85</v>
      </c>
      <c r="C65" s="134"/>
      <c r="D65" s="106"/>
      <c r="E65" s="72"/>
      <c r="F65" s="72"/>
      <c r="G65" s="79"/>
    </row>
    <row r="66" spans="1:7" ht="12" customHeight="1">
      <c r="A66" s="82"/>
      <c r="B66" s="99" t="s">
        <v>68</v>
      </c>
      <c r="C66" s="73" t="s">
        <v>86</v>
      </c>
      <c r="D66" s="100" t="s">
        <v>87</v>
      </c>
      <c r="E66" s="72"/>
      <c r="F66" s="72"/>
      <c r="G66" s="79"/>
    </row>
    <row r="67" spans="1:7" ht="12" customHeight="1">
      <c r="A67" s="82"/>
      <c r="B67" s="101" t="s">
        <v>88</v>
      </c>
      <c r="C67" s="74">
        <v>306250</v>
      </c>
      <c r="D67" s="102">
        <f>(C67/C73)</f>
        <v>0.20266867493400445</v>
      </c>
      <c r="E67" s="72"/>
      <c r="F67" s="72"/>
      <c r="G67" s="79"/>
    </row>
    <row r="68" spans="1:7" ht="12" customHeight="1">
      <c r="A68" s="82"/>
      <c r="B68" s="101" t="s">
        <v>89</v>
      </c>
      <c r="C68" s="75">
        <v>0</v>
      </c>
      <c r="D68" s="102">
        <v>0</v>
      </c>
      <c r="E68" s="72"/>
      <c r="F68" s="72"/>
      <c r="G68" s="79"/>
    </row>
    <row r="69" spans="1:7" ht="12" customHeight="1">
      <c r="A69" s="82"/>
      <c r="B69" s="101" t="s">
        <v>90</v>
      </c>
      <c r="C69" s="74">
        <v>40000</v>
      </c>
      <c r="D69" s="102">
        <f>(C69/C73)</f>
        <v>2.6471010603625073E-2</v>
      </c>
      <c r="E69" s="72"/>
      <c r="F69" s="72"/>
      <c r="G69" s="79"/>
    </row>
    <row r="70" spans="1:7" ht="12" customHeight="1">
      <c r="A70" s="82"/>
      <c r="B70" s="101" t="s">
        <v>51</v>
      </c>
      <c r="C70" s="74">
        <v>1052380</v>
      </c>
      <c r="D70" s="102">
        <f>(C70/C73)</f>
        <v>0.69643905347607382</v>
      </c>
      <c r="E70" s="72"/>
      <c r="F70" s="72"/>
      <c r="G70" s="79"/>
    </row>
    <row r="71" spans="1:7" ht="12" customHeight="1">
      <c r="A71" s="82"/>
      <c r="B71" s="101" t="s">
        <v>91</v>
      </c>
      <c r="C71" s="76">
        <v>40500</v>
      </c>
      <c r="D71" s="102">
        <f>(C71/C73)</f>
        <v>2.6801898236170386E-2</v>
      </c>
      <c r="E71" s="78"/>
      <c r="F71" s="78"/>
      <c r="G71" s="79"/>
    </row>
    <row r="72" spans="1:7" ht="12" customHeight="1">
      <c r="A72" s="82"/>
      <c r="B72" s="101" t="s">
        <v>92</v>
      </c>
      <c r="C72" s="76">
        <v>71957</v>
      </c>
      <c r="D72" s="102">
        <f>(C72/C73)</f>
        <v>4.761936275012623E-2</v>
      </c>
      <c r="E72" s="78"/>
      <c r="F72" s="78"/>
      <c r="G72" s="79"/>
    </row>
    <row r="73" spans="1:7" ht="12.75" customHeight="1" thickBot="1">
      <c r="A73" s="82"/>
      <c r="B73" s="103" t="s">
        <v>93</v>
      </c>
      <c r="C73" s="104">
        <f>SUM(C67:C72)</f>
        <v>1511087</v>
      </c>
      <c r="D73" s="105">
        <f>SUM(D67:D72)</f>
        <v>1</v>
      </c>
      <c r="E73" s="78"/>
      <c r="F73" s="78"/>
      <c r="G73" s="79"/>
    </row>
    <row r="74" spans="1:7" ht="12" customHeight="1">
      <c r="A74" s="82"/>
      <c r="B74" s="97"/>
      <c r="C74" s="84"/>
      <c r="D74" s="84"/>
      <c r="E74" s="84"/>
      <c r="F74" s="84"/>
      <c r="G74" s="79"/>
    </row>
    <row r="75" spans="1:7" ht="12.75" customHeight="1">
      <c r="A75" s="82"/>
      <c r="B75" s="98"/>
      <c r="C75" s="84"/>
      <c r="D75" s="84"/>
      <c r="E75" s="84"/>
      <c r="F75" s="84"/>
      <c r="G75" s="79"/>
    </row>
    <row r="76" spans="1:7" ht="12" customHeight="1" thickBot="1">
      <c r="A76" s="71"/>
      <c r="B76" s="118"/>
      <c r="C76" s="119" t="s">
        <v>94</v>
      </c>
      <c r="D76" s="120"/>
      <c r="E76" s="121"/>
      <c r="F76" s="77"/>
      <c r="G76" s="79"/>
    </row>
    <row r="77" spans="1:7" ht="12" customHeight="1">
      <c r="A77" s="82"/>
      <c r="B77" s="122" t="s">
        <v>95</v>
      </c>
      <c r="C77" s="123">
        <v>10000</v>
      </c>
      <c r="D77" s="123">
        <v>11000</v>
      </c>
      <c r="E77" s="124">
        <v>12000</v>
      </c>
      <c r="F77" s="117"/>
      <c r="G77" s="80"/>
    </row>
    <row r="78" spans="1:7" ht="12.75" customHeight="1" thickBot="1">
      <c r="A78" s="82"/>
      <c r="B78" s="103" t="s">
        <v>96</v>
      </c>
      <c r="C78" s="104">
        <f>(G52/C77)</f>
        <v>151.10865000000001</v>
      </c>
      <c r="D78" s="104">
        <f>(G52/D77)</f>
        <v>137.3715</v>
      </c>
      <c r="E78" s="125">
        <f>(G52/E77)</f>
        <v>125.923875</v>
      </c>
      <c r="F78" s="117"/>
      <c r="G78" s="80"/>
    </row>
    <row r="79" spans="1:7" ht="15.6" customHeight="1">
      <c r="A79" s="82"/>
      <c r="B79" s="108" t="s">
        <v>97</v>
      </c>
      <c r="C79" s="81"/>
      <c r="D79" s="81"/>
      <c r="E79" s="81"/>
      <c r="F79" s="81"/>
      <c r="G79" s="81"/>
    </row>
  </sheetData>
  <mergeCells count="8">
    <mergeCell ref="B65:C6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Lechuga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Rioseco Ventura Victor Manuel</cp:lastModifiedBy>
  <cp:revision/>
  <dcterms:created xsi:type="dcterms:W3CDTF">2020-11-27T12:49:26Z</dcterms:created>
  <dcterms:modified xsi:type="dcterms:W3CDTF">2023-05-03T14:08:37Z</dcterms:modified>
  <cp:category/>
  <cp:contentStatus/>
</cp:coreProperties>
</file>