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LENTEJAS" sheetId="1" r:id="rId1"/>
  </sheets>
  <calcPr calcId="152511"/>
</workbook>
</file>

<file path=xl/calcChain.xml><?xml version="1.0" encoding="utf-8"?>
<calcChain xmlns="http://schemas.openxmlformats.org/spreadsheetml/2006/main">
  <c r="G50" i="1" l="1"/>
  <c r="G47" i="1"/>
  <c r="G45" i="1"/>
  <c r="G39" i="1"/>
  <c r="G38" i="1"/>
  <c r="G37" i="1"/>
  <c r="G36" i="1"/>
  <c r="G26" i="1"/>
  <c r="G25" i="1"/>
  <c r="G24" i="1"/>
  <c r="G23" i="1"/>
  <c r="G27" i="1" s="1"/>
  <c r="G22" i="1"/>
  <c r="G21" i="1"/>
  <c r="G40" i="1" l="1"/>
  <c r="G51" i="1"/>
  <c r="C78" i="1" s="1"/>
  <c r="G55" i="1"/>
  <c r="G56" i="1" s="1"/>
  <c r="C79" i="1" s="1"/>
  <c r="G32" i="1"/>
  <c r="C76" i="1" s="1"/>
  <c r="G12" i="1"/>
  <c r="G61" i="1" s="1"/>
  <c r="C75" i="1"/>
  <c r="G58" i="1" l="1"/>
  <c r="C77" i="1"/>
  <c r="G59" i="1"/>
  <c r="G60" i="1" l="1"/>
  <c r="C86" i="1" s="1"/>
  <c r="C80" i="1"/>
  <c r="D86" i="1" l="1"/>
  <c r="E86" i="1"/>
  <c r="G62" i="1"/>
  <c r="C81" i="1"/>
  <c r="D80" i="1" s="1"/>
  <c r="D78" i="1" l="1"/>
  <c r="D79" i="1"/>
  <c r="D77" i="1"/>
  <c r="D75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<sst xmlns="http://schemas.openxmlformats.org/spreadsheetml/2006/main" count="139" uniqueCount="104">
  <si>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</si>
  <si>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LENTEJAS</t>
  </si>
  <si>
    <t>RENDIMIENTO (Kg/HAS.</t>
  </si>
  <si>
    <t xml:space="preserve">VARIEDAD </t>
  </si>
  <si>
    <t>INIA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</si>
  <si>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</si>
  <si>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</si>
  <si>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</si>
  <si>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</si>
  <si>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</si>
  <si>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</si>
  <si>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</si>
  <si>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</si>
  <si>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</si>
  <si>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</si>
  <si>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</si>
  <si>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</si>
  <si>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</si>
  <si>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</si>
  <si>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</si>
  <si>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</si>
  <si>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</si>
  <si>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</si>
  <si>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</si>
  <si>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</si>
  <si>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</si>
  <si>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</si>
  <si>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</si>
  <si>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</si>
  <si>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</si>
  <si>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</si>
  <si>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</si>
  <si>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Abril</t>
  </si>
  <si>
    <t>A. Fertilizantes</t>
  </si>
  <si>
    <t>Abril-mayo</t>
  </si>
  <si>
    <t>Siembra</t>
  </si>
  <si>
    <t>Control Maleza</t>
  </si>
  <si>
    <t>Julio-Agosto</t>
  </si>
  <si>
    <t>Cosecha- arranca</t>
  </si>
  <si>
    <t>Noviembre-Dic</t>
  </si>
  <si>
    <t>selección, arnereo</t>
  </si>
  <si>
    <t>1h</t>
  </si>
  <si>
    <t xml:space="preserve">Enero </t>
  </si>
  <si>
    <t>Subtotal Jornadas Hombre</t>
  </si>
  <si>
    <t>JORNADAS ANIMAL</t>
  </si>
  <si>
    <t>Subtotal Jornadas Animal</t>
  </si>
  <si>
    <t>MAQUINARIA</t>
  </si>
  <si>
    <t>Aradura</t>
  </si>
  <si>
    <t>JM</t>
  </si>
  <si>
    <t>Abril-Mayo</t>
  </si>
  <si>
    <t>Rastraje</t>
  </si>
  <si>
    <t>Cosechadora</t>
  </si>
  <si>
    <t>Diciembre</t>
  </si>
  <si>
    <t>sembradora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</si>
  <si>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</si>
  <si>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</si>
  <si>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</si>
  <si>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</si>
  <si>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</si>
  <si>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</si>
  <si>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</si>
  <si>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SEMILLAS</t>
  </si>
  <si>
    <t>Lentejas</t>
  </si>
  <si>
    <t>kg</t>
  </si>
  <si>
    <t>abril</t>
  </si>
  <si>
    <t>FERTILIZANTE</t>
  </si>
  <si>
    <t>superfosfato triple</t>
  </si>
  <si>
    <t>FUNGICIDA</t>
  </si>
  <si>
    <t>OTROS</t>
  </si>
  <si>
    <t>saco 25 kg</t>
  </si>
  <si>
    <t>diciembre</t>
  </si>
  <si>
    <t>Subtotal Insumos</t>
  </si>
  <si>
    <t>Item</t>
  </si>
  <si>
    <t>FLETES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</si>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</sst>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&quot;$&quot;\ * #,##0_-;\-&quot;$&quot;\ * #,##0_-;_-&quot;$&quot;\ * &quot;-&quot;_-;_-@_-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8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name val="Arial"/>
      <family val="2"/>
    </font>
    <font>
      <b/>
      <sz val="8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0" fontId="17" fillId="0" borderId="55" xfId="0" applyFont="1" applyBorder="1" applyAlignment="1">
      <alignment horizontal="left"/>
    </xf>
    <xf numFmtId="0" fontId="17" fillId="0" borderId="55" xfId="0" applyFont="1" applyBorder="1" applyAlignment="1">
      <alignment horizontal="center"/>
    </xf>
    <xf numFmtId="3" fontId="17" fillId="0" borderId="55" xfId="0" applyNumberFormat="1" applyFont="1" applyBorder="1" applyAlignment="1">
      <alignment horizontal="right"/>
    </xf>
    <xf numFmtId="168" fontId="18" fillId="0" borderId="55" xfId="0" applyNumberFormat="1" applyFont="1" applyBorder="1"/>
    <xf numFmtId="168" fontId="19" fillId="10" borderId="55" xfId="1" applyNumberFormat="1" applyFont="1" applyFill="1" applyBorder="1" applyAlignment="1">
      <alignment horizontal="right"/>
    </xf>
    <xf numFmtId="0" fontId="20" fillId="0" borderId="55" xfId="0" applyFont="1" applyBorder="1" applyAlignment="1">
      <alignment horizontal="left"/>
    </xf>
    <xf numFmtId="168" fontId="18" fillId="10" borderId="55" xfId="0" applyNumberFormat="1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466725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0"/>
  <sheetViews>
    <sheetView showGridLines="0" tabSelected="1" topLeftCell="A79" zoomScale="140" zoomScaleNormal="140" workbookViewId="0">
      <selection activeCell="E88" sqref="E88"/>
    </sheetView>
  </sheetViews>
  <sheetFormatPr baseColWidth="10" defaultColWidth="10.85546875" defaultRowHeight="11.25" customHeight="1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2000</v>
      </c>
    </row>
    <row r="10" spans="1:7" ht="26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3" t="s">
        <v>102</v>
      </c>
    </row>
    <row r="11" spans="1:7" ht="18" customHeight="1">
      <c r="A11" s="5"/>
      <c r="B11" s="10" t="s">
        <v>6</v>
      </c>
      <c r="C11" s="13" t="s">
        <v>7</v>
      </c>
      <c r="D11" s="12"/>
      <c r="E11" s="144" t="s">
        <v>8</v>
      </c>
      <c r="F11" s="145"/>
      <c r="G11" s="14">
        <v>1600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3200000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4" t="s">
        <v>14</v>
      </c>
      <c r="F13" s="145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4" t="s">
        <v>18</v>
      </c>
      <c r="F14" s="145"/>
      <c r="G14" s="13" t="s">
        <v>103</v>
      </c>
    </row>
    <row r="15" spans="1:7" ht="25.5" customHeight="1">
      <c r="A15" s="5"/>
      <c r="B15" s="10" t="s">
        <v>19</v>
      </c>
      <c r="C15" s="19">
        <v>44932</v>
      </c>
      <c r="D15" s="12"/>
      <c r="E15" s="148" t="s">
        <v>20</v>
      </c>
      <c r="F15" s="149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22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8" customHeight="1">
      <c r="A21" s="25"/>
      <c r="B21" s="106" t="s">
        <v>30</v>
      </c>
      <c r="C21" s="107" t="s">
        <v>31</v>
      </c>
      <c r="D21" s="107">
        <v>2</v>
      </c>
      <c r="E21" s="107" t="s">
        <v>32</v>
      </c>
      <c r="F21" s="108">
        <v>20000</v>
      </c>
      <c r="G21" s="109">
        <f>F21*D21</f>
        <v>40000</v>
      </c>
    </row>
    <row r="22" spans="1:7" ht="12.75" customHeight="1">
      <c r="A22" s="25"/>
      <c r="B22" s="106" t="s">
        <v>33</v>
      </c>
      <c r="C22" s="107" t="s">
        <v>31</v>
      </c>
      <c r="D22" s="107">
        <v>0.5</v>
      </c>
      <c r="E22" s="107" t="s">
        <v>34</v>
      </c>
      <c r="F22" s="108">
        <v>20000</v>
      </c>
      <c r="G22" s="109">
        <f>F22*D22</f>
        <v>10000</v>
      </c>
    </row>
    <row r="23" spans="1:7" ht="12.75" customHeight="1">
      <c r="A23" s="25"/>
      <c r="B23" s="106" t="s">
        <v>35</v>
      </c>
      <c r="C23" s="107" t="s">
        <v>31</v>
      </c>
      <c r="D23" s="107">
        <v>1</v>
      </c>
      <c r="E23" s="107" t="s">
        <v>34</v>
      </c>
      <c r="F23" s="108">
        <v>20000</v>
      </c>
      <c r="G23" s="109">
        <f>F23*D23</f>
        <v>20000</v>
      </c>
    </row>
    <row r="24" spans="1:7" ht="12.75" customHeight="1">
      <c r="A24" s="25"/>
      <c r="B24" s="106" t="s">
        <v>36</v>
      </c>
      <c r="C24" s="107" t="s">
        <v>31</v>
      </c>
      <c r="D24" s="107">
        <v>2</v>
      </c>
      <c r="E24" s="107" t="s">
        <v>37</v>
      </c>
      <c r="F24" s="108">
        <v>20000</v>
      </c>
      <c r="G24" s="109">
        <f>F24*D24</f>
        <v>40000</v>
      </c>
    </row>
    <row r="25" spans="1:7" ht="12.75" customHeight="1">
      <c r="A25" s="25"/>
      <c r="B25" s="106" t="s">
        <v>38</v>
      </c>
      <c r="C25" s="107" t="s">
        <v>31</v>
      </c>
      <c r="D25" s="107">
        <v>15</v>
      </c>
      <c r="E25" s="107" t="s">
        <v>39</v>
      </c>
      <c r="F25" s="108">
        <v>20000</v>
      </c>
      <c r="G25" s="109">
        <f>F25*D25</f>
        <v>300000</v>
      </c>
    </row>
    <row r="26" spans="1:7" ht="12.75" customHeight="1">
      <c r="A26" s="25"/>
      <c r="B26" s="106" t="s">
        <v>40</v>
      </c>
      <c r="C26" s="107" t="s">
        <v>41</v>
      </c>
      <c r="D26" s="107">
        <v>2</v>
      </c>
      <c r="E26" s="107" t="s">
        <v>42</v>
      </c>
      <c r="F26" s="108">
        <v>20000</v>
      </c>
      <c r="G26" s="109">
        <f>+D26*F26</f>
        <v>40000</v>
      </c>
    </row>
    <row r="27" spans="1:7" ht="12.75" customHeight="1">
      <c r="A27" s="25"/>
      <c r="B27" s="33" t="s">
        <v>43</v>
      </c>
      <c r="C27" s="34"/>
      <c r="D27" s="34"/>
      <c r="E27" s="34"/>
      <c r="F27" s="35"/>
      <c r="G27" s="36">
        <f>SUM(G21:G26)</f>
        <v>450000</v>
      </c>
    </row>
    <row r="28" spans="1:7" ht="12" customHeight="1">
      <c r="A28" s="2"/>
      <c r="B28" s="26"/>
      <c r="C28" s="28"/>
      <c r="D28" s="28"/>
      <c r="E28" s="28"/>
      <c r="F28" s="37"/>
      <c r="G28" s="37"/>
    </row>
    <row r="29" spans="1:7" ht="12" customHeight="1">
      <c r="A29" s="5"/>
      <c r="B29" s="38" t="s">
        <v>44</v>
      </c>
      <c r="C29" s="39"/>
      <c r="D29" s="40"/>
      <c r="E29" s="40"/>
      <c r="F29" s="41"/>
      <c r="G29" s="41"/>
    </row>
    <row r="30" spans="1:7" ht="24" customHeight="1">
      <c r="A30" s="5"/>
      <c r="B30" s="42" t="s">
        <v>24</v>
      </c>
      <c r="C30" s="43" t="s">
        <v>25</v>
      </c>
      <c r="D30" s="43" t="s">
        <v>26</v>
      </c>
      <c r="E30" s="42" t="s">
        <v>27</v>
      </c>
      <c r="F30" s="43" t="s">
        <v>28</v>
      </c>
      <c r="G30" s="42" t="s">
        <v>29</v>
      </c>
    </row>
    <row r="31" spans="1:7" ht="12" customHeight="1">
      <c r="A31" s="5"/>
      <c r="B31" s="44"/>
      <c r="C31" s="45"/>
      <c r="D31" s="45"/>
      <c r="E31" s="45"/>
      <c r="F31" s="95"/>
      <c r="G31" s="95"/>
    </row>
    <row r="32" spans="1:7" ht="12" customHeight="1">
      <c r="A32" s="5"/>
      <c r="B32" s="46" t="s">
        <v>45</v>
      </c>
      <c r="C32" s="47"/>
      <c r="D32" s="47"/>
      <c r="E32" s="47"/>
      <c r="F32" s="48"/>
      <c r="G32" s="96">
        <f>SUM(G31)</f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46</v>
      </c>
      <c r="C34" s="39"/>
      <c r="D34" s="40"/>
      <c r="E34" s="40"/>
      <c r="F34" s="41"/>
      <c r="G34" s="41"/>
    </row>
    <row r="35" spans="1:11" ht="24" customHeight="1">
      <c r="A35" s="5"/>
      <c r="B35" s="52" t="s">
        <v>24</v>
      </c>
      <c r="C35" s="52" t="s">
        <v>25</v>
      </c>
      <c r="D35" s="52" t="s">
        <v>26</v>
      </c>
      <c r="E35" s="52" t="s">
        <v>27</v>
      </c>
      <c r="F35" s="53" t="s">
        <v>28</v>
      </c>
      <c r="G35" s="52" t="s">
        <v>29</v>
      </c>
    </row>
    <row r="36" spans="1:11" ht="12.75" customHeight="1">
      <c r="A36" s="25"/>
      <c r="B36" s="106" t="s">
        <v>47</v>
      </c>
      <c r="C36" s="107" t="s">
        <v>48</v>
      </c>
      <c r="D36" s="107">
        <v>1</v>
      </c>
      <c r="E36" s="107" t="s">
        <v>49</v>
      </c>
      <c r="F36" s="108">
        <v>45000</v>
      </c>
      <c r="G36" s="110">
        <f>D36*F36</f>
        <v>45000</v>
      </c>
    </row>
    <row r="37" spans="1:11" ht="12.75" customHeight="1">
      <c r="A37" s="69"/>
      <c r="B37" s="106" t="s">
        <v>50</v>
      </c>
      <c r="C37" s="107" t="s">
        <v>48</v>
      </c>
      <c r="D37" s="107">
        <v>1</v>
      </c>
      <c r="E37" s="107" t="s">
        <v>49</v>
      </c>
      <c r="F37" s="108">
        <v>40000</v>
      </c>
      <c r="G37" s="110">
        <f>D37*F37</f>
        <v>40000</v>
      </c>
    </row>
    <row r="38" spans="1:11" ht="12.75" customHeight="1">
      <c r="A38" s="69"/>
      <c r="B38" s="106" t="s">
        <v>51</v>
      </c>
      <c r="C38" s="107" t="s">
        <v>48</v>
      </c>
      <c r="D38" s="107">
        <v>1</v>
      </c>
      <c r="E38" s="107" t="s">
        <v>52</v>
      </c>
      <c r="F38" s="108">
        <v>80000</v>
      </c>
      <c r="G38" s="110">
        <f>D38*F38</f>
        <v>80000</v>
      </c>
    </row>
    <row r="39" spans="1:11" ht="12.75" customHeight="1">
      <c r="A39" s="69"/>
      <c r="B39" s="106" t="s">
        <v>53</v>
      </c>
      <c r="C39" s="107" t="s">
        <v>54</v>
      </c>
      <c r="D39" s="107">
        <v>1</v>
      </c>
      <c r="E39" s="107" t="s">
        <v>55</v>
      </c>
      <c r="F39" s="108">
        <v>50000</v>
      </c>
      <c r="G39" s="110">
        <f>+D39*F39</f>
        <v>50000</v>
      </c>
    </row>
    <row r="40" spans="1:11" ht="12.75" customHeight="1">
      <c r="A40" s="5"/>
      <c r="B40" s="54" t="s">
        <v>56</v>
      </c>
      <c r="C40" s="55"/>
      <c r="D40" s="55"/>
      <c r="E40" s="55"/>
      <c r="F40" s="56"/>
      <c r="G40" s="57">
        <f>SUM(G36:G39)</f>
        <v>215000</v>
      </c>
    </row>
    <row r="41" spans="1:11" ht="12" customHeight="1">
      <c r="A41" s="2"/>
      <c r="B41" s="49"/>
      <c r="C41" s="50"/>
      <c r="D41" s="50"/>
      <c r="E41" s="50"/>
      <c r="F41" s="51"/>
      <c r="G41" s="51"/>
    </row>
    <row r="42" spans="1:11" ht="12" customHeight="1">
      <c r="A42" s="5"/>
      <c r="B42" s="38" t="s">
        <v>57</v>
      </c>
      <c r="C42" s="39"/>
      <c r="D42" s="40"/>
      <c r="E42" s="40"/>
      <c r="F42" s="41"/>
      <c r="G42" s="41"/>
    </row>
    <row r="43" spans="1:11" ht="24" customHeight="1">
      <c r="A43" s="5"/>
      <c r="B43" s="53" t="s">
        <v>58</v>
      </c>
      <c r="C43" s="53" t="s">
        <v>59</v>
      </c>
      <c r="D43" s="53" t="s">
        <v>60</v>
      </c>
      <c r="E43" s="53" t="s">
        <v>27</v>
      </c>
      <c r="F43" s="53" t="s">
        <v>28</v>
      </c>
      <c r="G43" s="53" t="s">
        <v>29</v>
      </c>
      <c r="K43" s="94"/>
    </row>
    <row r="44" spans="1:11" ht="12.75" customHeight="1">
      <c r="A44" s="25"/>
      <c r="B44" s="111" t="s">
        <v>61</v>
      </c>
      <c r="C44" s="107"/>
      <c r="D44" s="107"/>
      <c r="E44" s="107"/>
      <c r="F44" s="108"/>
      <c r="G44" s="112"/>
      <c r="K44" s="94"/>
    </row>
    <row r="45" spans="1:11" ht="12.75" customHeight="1">
      <c r="A45" s="25"/>
      <c r="B45" s="106" t="s">
        <v>62</v>
      </c>
      <c r="C45" s="107" t="s">
        <v>63</v>
      </c>
      <c r="D45" s="107">
        <v>100</v>
      </c>
      <c r="E45" s="107" t="s">
        <v>64</v>
      </c>
      <c r="F45" s="108">
        <v>3000</v>
      </c>
      <c r="G45" s="112">
        <f>F45*D45</f>
        <v>300000</v>
      </c>
    </row>
    <row r="46" spans="1:11" ht="12.75" customHeight="1">
      <c r="A46" s="25"/>
      <c r="B46" s="111" t="s">
        <v>65</v>
      </c>
      <c r="C46" s="107"/>
      <c r="D46" s="107"/>
      <c r="E46" s="107"/>
      <c r="F46" s="108"/>
      <c r="G46" s="112"/>
    </row>
    <row r="47" spans="1:11" ht="12.75" customHeight="1">
      <c r="A47" s="25"/>
      <c r="B47" s="106" t="s">
        <v>66</v>
      </c>
      <c r="C47" s="107" t="s">
        <v>63</v>
      </c>
      <c r="D47" s="107">
        <v>400</v>
      </c>
      <c r="E47" s="107" t="s">
        <v>55</v>
      </c>
      <c r="F47" s="108">
        <v>1399</v>
      </c>
      <c r="G47" s="112">
        <f>F47*D47</f>
        <v>559600</v>
      </c>
    </row>
    <row r="48" spans="1:11" ht="12.75" customHeight="1">
      <c r="A48" s="25"/>
      <c r="B48" s="111" t="s">
        <v>67</v>
      </c>
      <c r="C48" s="107"/>
      <c r="D48" s="107"/>
      <c r="E48" s="107"/>
      <c r="F48" s="108"/>
      <c r="G48" s="112"/>
    </row>
    <row r="49" spans="1:7" ht="12.75" customHeight="1">
      <c r="A49" s="25"/>
      <c r="B49" s="111" t="s">
        <v>68</v>
      </c>
      <c r="C49" s="107"/>
      <c r="D49" s="107"/>
      <c r="E49" s="107"/>
      <c r="F49" s="108"/>
      <c r="G49" s="112"/>
    </row>
    <row r="50" spans="1:7" ht="12.75" customHeight="1">
      <c r="A50" s="25"/>
      <c r="B50" s="106" t="s">
        <v>69</v>
      </c>
      <c r="C50" s="107" t="s">
        <v>25</v>
      </c>
      <c r="D50" s="107">
        <v>60</v>
      </c>
      <c r="E50" s="107" t="s">
        <v>70</v>
      </c>
      <c r="F50" s="108">
        <v>250</v>
      </c>
      <c r="G50" s="112">
        <f>F50*D50</f>
        <v>15000</v>
      </c>
    </row>
    <row r="51" spans="1:7" ht="13.5" customHeight="1">
      <c r="A51" s="5"/>
      <c r="B51" s="58" t="s">
        <v>71</v>
      </c>
      <c r="C51" s="59"/>
      <c r="D51" s="59"/>
      <c r="E51" s="59"/>
      <c r="F51" s="60"/>
      <c r="G51" s="61">
        <f>SUM(G44:G50)</f>
        <v>874600</v>
      </c>
    </row>
    <row r="52" spans="1:7" ht="12" customHeight="1">
      <c r="A52" s="2"/>
      <c r="B52" s="49"/>
      <c r="C52" s="50"/>
      <c r="D52" s="50"/>
      <c r="E52" s="62"/>
      <c r="F52" s="51"/>
      <c r="G52" s="51"/>
    </row>
    <row r="53" spans="1:7" ht="12" customHeight="1">
      <c r="A53" s="5"/>
      <c r="B53" s="38" t="s">
        <v>68</v>
      </c>
      <c r="C53" s="39"/>
      <c r="D53" s="40"/>
      <c r="E53" s="40"/>
      <c r="F53" s="41"/>
      <c r="G53" s="41"/>
    </row>
    <row r="54" spans="1:7" ht="24" customHeight="1">
      <c r="A54" s="5"/>
      <c r="B54" s="52" t="s">
        <v>72</v>
      </c>
      <c r="C54" s="53" t="s">
        <v>59</v>
      </c>
      <c r="D54" s="53" t="s">
        <v>60</v>
      </c>
      <c r="E54" s="52" t="s">
        <v>27</v>
      </c>
      <c r="F54" s="53" t="s">
        <v>28</v>
      </c>
      <c r="G54" s="52" t="s">
        <v>29</v>
      </c>
    </row>
    <row r="55" spans="1:7" ht="12.75" customHeight="1">
      <c r="A55" s="25"/>
      <c r="B55" s="97" t="s">
        <v>73</v>
      </c>
      <c r="C55" s="98" t="s">
        <v>59</v>
      </c>
      <c r="D55" s="99">
        <v>1</v>
      </c>
      <c r="E55" s="100" t="s">
        <v>74</v>
      </c>
      <c r="F55" s="101">
        <v>50000</v>
      </c>
      <c r="G55" s="99">
        <f>(D55*F55)</f>
        <v>50000</v>
      </c>
    </row>
    <row r="56" spans="1:7" ht="13.5" customHeight="1">
      <c r="A56" s="5"/>
      <c r="B56" s="102" t="s">
        <v>75</v>
      </c>
      <c r="C56" s="103"/>
      <c r="D56" s="103"/>
      <c r="E56" s="103"/>
      <c r="F56" s="104"/>
      <c r="G56" s="105">
        <f>SUM(G55)</f>
        <v>50000</v>
      </c>
    </row>
    <row r="57" spans="1:7" ht="12" customHeight="1">
      <c r="A57" s="2"/>
      <c r="B57" s="72"/>
      <c r="C57" s="72"/>
      <c r="D57" s="72"/>
      <c r="E57" s="72"/>
      <c r="F57" s="73"/>
      <c r="G57" s="73"/>
    </row>
    <row r="58" spans="1:7" ht="12" customHeight="1">
      <c r="A58" s="69"/>
      <c r="B58" s="74" t="s">
        <v>76</v>
      </c>
      <c r="C58" s="75"/>
      <c r="D58" s="75"/>
      <c r="E58" s="75"/>
      <c r="F58" s="75"/>
      <c r="G58" s="76">
        <f>G27+G32+G40+G51+G56</f>
        <v>1589600</v>
      </c>
    </row>
    <row r="59" spans="1:7" ht="12" customHeight="1">
      <c r="A59" s="69"/>
      <c r="B59" s="77" t="s">
        <v>77</v>
      </c>
      <c r="C59" s="64"/>
      <c r="D59" s="64"/>
      <c r="E59" s="64"/>
      <c r="F59" s="64"/>
      <c r="G59" s="78">
        <f>G58*0.05</f>
        <v>79480</v>
      </c>
    </row>
    <row r="60" spans="1:7" ht="12" customHeight="1">
      <c r="A60" s="69"/>
      <c r="B60" s="79" t="s">
        <v>78</v>
      </c>
      <c r="C60" s="63"/>
      <c r="D60" s="63"/>
      <c r="E60" s="63"/>
      <c r="F60" s="63"/>
      <c r="G60" s="80">
        <f>G59+G58</f>
        <v>1669080</v>
      </c>
    </row>
    <row r="61" spans="1:7" ht="12" customHeight="1">
      <c r="A61" s="69"/>
      <c r="B61" s="77" t="s">
        <v>79</v>
      </c>
      <c r="C61" s="64"/>
      <c r="D61" s="64"/>
      <c r="E61" s="64"/>
      <c r="F61" s="64"/>
      <c r="G61" s="78">
        <f>G12</f>
        <v>3200000</v>
      </c>
    </row>
    <row r="62" spans="1:7" ht="12" customHeight="1">
      <c r="A62" s="69"/>
      <c r="B62" s="81" t="s">
        <v>80</v>
      </c>
      <c r="C62" s="82"/>
      <c r="D62" s="82"/>
      <c r="E62" s="82"/>
      <c r="F62" s="82"/>
      <c r="G62" s="83">
        <f>G61-G60</f>
        <v>1530920</v>
      </c>
    </row>
    <row r="63" spans="1:7" ht="12" customHeight="1">
      <c r="A63" s="69"/>
      <c r="B63" s="70" t="s">
        <v>81</v>
      </c>
      <c r="C63" s="71"/>
      <c r="D63" s="71"/>
      <c r="E63" s="71"/>
      <c r="F63" s="71"/>
      <c r="G63" s="66"/>
    </row>
    <row r="64" spans="1:7" ht="12.75" customHeight="1" thickBot="1">
      <c r="A64" s="69"/>
      <c r="B64" s="84"/>
      <c r="C64" s="71"/>
      <c r="D64" s="71"/>
      <c r="E64" s="71"/>
      <c r="F64" s="71"/>
      <c r="G64" s="66"/>
    </row>
    <row r="65" spans="1:7" ht="12" customHeight="1">
      <c r="A65" s="69"/>
      <c r="B65" s="86" t="s">
        <v>82</v>
      </c>
      <c r="C65" s="87"/>
      <c r="D65" s="87"/>
      <c r="E65" s="87"/>
      <c r="F65" s="88"/>
      <c r="G65" s="66"/>
    </row>
    <row r="66" spans="1:7" ht="12" customHeight="1">
      <c r="A66" s="69"/>
      <c r="B66" s="89" t="s">
        <v>83</v>
      </c>
      <c r="C66" s="68"/>
      <c r="D66" s="68"/>
      <c r="E66" s="68"/>
      <c r="F66" s="90"/>
      <c r="G66" s="66"/>
    </row>
    <row r="67" spans="1:7" ht="12" customHeight="1">
      <c r="A67" s="69"/>
      <c r="B67" s="89" t="s">
        <v>84</v>
      </c>
      <c r="C67" s="68"/>
      <c r="D67" s="68"/>
      <c r="E67" s="68"/>
      <c r="F67" s="90"/>
      <c r="G67" s="66"/>
    </row>
    <row r="68" spans="1:7" ht="12" customHeight="1">
      <c r="A68" s="69"/>
      <c r="B68" s="89" t="s">
        <v>85</v>
      </c>
      <c r="C68" s="68"/>
      <c r="D68" s="68"/>
      <c r="E68" s="68"/>
      <c r="F68" s="90"/>
      <c r="G68" s="66"/>
    </row>
    <row r="69" spans="1:7" ht="12" customHeight="1">
      <c r="A69" s="69"/>
      <c r="B69" s="89" t="s">
        <v>86</v>
      </c>
      <c r="C69" s="68"/>
      <c r="D69" s="68"/>
      <c r="E69" s="68"/>
      <c r="F69" s="90"/>
      <c r="G69" s="66"/>
    </row>
    <row r="70" spans="1:7" ht="12" customHeight="1">
      <c r="A70" s="69"/>
      <c r="B70" s="89" t="s">
        <v>87</v>
      </c>
      <c r="C70" s="68"/>
      <c r="D70" s="68"/>
      <c r="E70" s="68"/>
      <c r="F70" s="90"/>
      <c r="G70" s="66"/>
    </row>
    <row r="71" spans="1:7" ht="12.75" customHeight="1" thickBot="1">
      <c r="A71" s="69"/>
      <c r="B71" s="91" t="s">
        <v>88</v>
      </c>
      <c r="C71" s="92"/>
      <c r="D71" s="92"/>
      <c r="E71" s="92"/>
      <c r="F71" s="93"/>
      <c r="G71" s="66"/>
    </row>
    <row r="72" spans="1:7" ht="12.75" customHeight="1">
      <c r="A72" s="69"/>
      <c r="B72" s="85"/>
      <c r="C72" s="68"/>
      <c r="D72" s="68"/>
      <c r="E72" s="68"/>
      <c r="F72" s="68"/>
      <c r="G72" s="66"/>
    </row>
    <row r="73" spans="1:7" ht="15" customHeight="1" thickBot="1">
      <c r="A73" s="69"/>
      <c r="B73" s="142" t="s">
        <v>89</v>
      </c>
      <c r="C73" s="143"/>
      <c r="D73" s="113"/>
      <c r="E73" s="114"/>
      <c r="F73" s="114"/>
      <c r="G73" s="66"/>
    </row>
    <row r="74" spans="1:7" ht="12" customHeight="1">
      <c r="A74" s="69"/>
      <c r="B74" s="115" t="s">
        <v>72</v>
      </c>
      <c r="C74" s="116" t="s">
        <v>90</v>
      </c>
      <c r="D74" s="117" t="s">
        <v>91</v>
      </c>
      <c r="E74" s="114"/>
      <c r="F74" s="114"/>
      <c r="G74" s="66"/>
    </row>
    <row r="75" spans="1:7" ht="12" customHeight="1">
      <c r="A75" s="69"/>
      <c r="B75" s="118" t="s">
        <v>92</v>
      </c>
      <c r="C75" s="119">
        <f>G27</f>
        <v>450000</v>
      </c>
      <c r="D75" s="120">
        <f>(C75/C81)</f>
        <v>0.26960960529153788</v>
      </c>
      <c r="E75" s="114"/>
      <c r="F75" s="114"/>
      <c r="G75" s="66"/>
    </row>
    <row r="76" spans="1:7" ht="12" customHeight="1">
      <c r="A76" s="69"/>
      <c r="B76" s="118" t="s">
        <v>93</v>
      </c>
      <c r="C76" s="119">
        <f>G32</f>
        <v>0</v>
      </c>
      <c r="D76" s="120">
        <v>0</v>
      </c>
      <c r="E76" s="114"/>
      <c r="F76" s="114"/>
      <c r="G76" s="66"/>
    </row>
    <row r="77" spans="1:7" ht="12" customHeight="1">
      <c r="A77" s="69"/>
      <c r="B77" s="118" t="s">
        <v>94</v>
      </c>
      <c r="C77" s="119">
        <f>G40</f>
        <v>215000</v>
      </c>
      <c r="D77" s="120">
        <f>(C77/C81)</f>
        <v>0.12881347808373475</v>
      </c>
      <c r="E77" s="114"/>
      <c r="F77" s="114"/>
      <c r="G77" s="66"/>
    </row>
    <row r="78" spans="1:7" ht="12" customHeight="1">
      <c r="A78" s="69"/>
      <c r="B78" s="118" t="s">
        <v>58</v>
      </c>
      <c r="C78" s="119">
        <f>G51</f>
        <v>874600</v>
      </c>
      <c r="D78" s="120">
        <f>(C78/C81)</f>
        <v>0.52400124619550892</v>
      </c>
      <c r="E78" s="114"/>
      <c r="F78" s="114"/>
      <c r="G78" s="66"/>
    </row>
    <row r="79" spans="1:7" ht="12" customHeight="1">
      <c r="A79" s="69"/>
      <c r="B79" s="118" t="s">
        <v>95</v>
      </c>
      <c r="C79" s="121">
        <f>G56</f>
        <v>50000</v>
      </c>
      <c r="D79" s="120">
        <f>(C79/C81)</f>
        <v>2.9956622810170874E-2</v>
      </c>
      <c r="E79" s="122"/>
      <c r="F79" s="122"/>
      <c r="G79" s="66"/>
    </row>
    <row r="80" spans="1:7" ht="12" customHeight="1">
      <c r="A80" s="69"/>
      <c r="B80" s="118" t="s">
        <v>96</v>
      </c>
      <c r="C80" s="121">
        <f>G59</f>
        <v>79480</v>
      </c>
      <c r="D80" s="120">
        <f>(C80/C81)</f>
        <v>4.7619047619047616E-2</v>
      </c>
      <c r="E80" s="122"/>
      <c r="F80" s="122"/>
      <c r="G80" s="66"/>
    </row>
    <row r="81" spans="1:7" ht="12.75" customHeight="1" thickBot="1">
      <c r="A81" s="69"/>
      <c r="B81" s="123" t="s">
        <v>97</v>
      </c>
      <c r="C81" s="124">
        <f>SUM(C75:C80)</f>
        <v>1669080</v>
      </c>
      <c r="D81" s="125">
        <f>SUM(D75:D80)</f>
        <v>1</v>
      </c>
      <c r="E81" s="122"/>
      <c r="F81" s="122"/>
      <c r="G81" s="66"/>
    </row>
    <row r="82" spans="1:7" ht="12" customHeight="1">
      <c r="A82" s="69"/>
      <c r="B82" s="126"/>
      <c r="C82" s="127"/>
      <c r="D82" s="127"/>
      <c r="E82" s="127"/>
      <c r="F82" s="127"/>
      <c r="G82" s="66"/>
    </row>
    <row r="83" spans="1:7" ht="12.75" customHeight="1">
      <c r="A83" s="69"/>
      <c r="B83" s="128"/>
      <c r="C83" s="127"/>
      <c r="D83" s="127"/>
      <c r="E83" s="127"/>
      <c r="F83" s="127"/>
      <c r="G83" s="66"/>
    </row>
    <row r="84" spans="1:7" ht="12" customHeight="1" thickBot="1">
      <c r="A84" s="65"/>
      <c r="B84" s="129"/>
      <c r="C84" s="130" t="s">
        <v>98</v>
      </c>
      <c r="D84" s="131"/>
      <c r="E84" s="132"/>
      <c r="F84" s="133"/>
      <c r="G84" s="66"/>
    </row>
    <row r="85" spans="1:7" ht="12" customHeight="1">
      <c r="A85" s="69"/>
      <c r="B85" s="134" t="s">
        <v>99</v>
      </c>
      <c r="C85" s="135">
        <v>2000</v>
      </c>
      <c r="D85" s="135">
        <v>1600</v>
      </c>
      <c r="E85" s="136">
        <v>1600</v>
      </c>
      <c r="F85" s="137"/>
      <c r="G85" s="67"/>
    </row>
    <row r="86" spans="1:7" ht="12.75" customHeight="1" thickBot="1">
      <c r="A86" s="69"/>
      <c r="B86" s="123" t="s">
        <v>100</v>
      </c>
      <c r="C86" s="124">
        <f>(G60/C85)</f>
        <v>834.54</v>
      </c>
      <c r="D86" s="124">
        <f>(G60/D85)</f>
        <v>1043.175</v>
      </c>
      <c r="E86" s="138">
        <f>(G60/E85)</f>
        <v>1043.175</v>
      </c>
      <c r="F86" s="137"/>
      <c r="G86" s="67"/>
    </row>
    <row r="87" spans="1:7" ht="15.6" customHeight="1">
      <c r="A87" s="69"/>
      <c r="B87" s="139" t="s">
        <v>101</v>
      </c>
      <c r="C87" s="140"/>
      <c r="D87" s="140"/>
      <c r="E87" s="140"/>
      <c r="F87" s="140"/>
      <c r="G87" s="140"/>
    </row>
    <row r="88" spans="1:7" ht="11.25" customHeight="1">
      <c r="B88" s="141"/>
      <c r="C88" s="141"/>
      <c r="D88" s="141"/>
      <c r="E88" s="141"/>
      <c r="F88" s="141"/>
      <c r="G88" s="141"/>
    </row>
    <row r="89" spans="1:7" ht="11.25" customHeight="1">
      <c r="B89" s="141"/>
      <c r="C89" s="141"/>
      <c r="D89" s="141"/>
      <c r="E89" s="141"/>
      <c r="F89" s="141"/>
      <c r="G89" s="141"/>
    </row>
    <row r="90" spans="1:7" ht="11.25" customHeight="1">
      <c r="B90" s="141"/>
      <c r="C90" s="141"/>
      <c r="D90" s="141"/>
      <c r="E90" s="141"/>
      <c r="F90" s="141"/>
      <c r="G90" s="14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2023-03-22T12:23:24Z</dcterms:modified>
  <cp:category/>
  <cp:contentStatus/>
</cp:coreProperties>
</file>