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ÑUBLE\Coelemu\"/>
    </mc:Choice>
  </mc:AlternateContent>
  <bookViews>
    <workbookView xWindow="0" yWindow="0" windowWidth="28800" windowHeight="11475"/>
  </bookViews>
  <sheets>
    <sheet name="Lentej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G55" i="1"/>
  <c r="G56" i="1"/>
  <c r="G57" i="1"/>
  <c r="G58" i="1"/>
  <c r="G59" i="1"/>
  <c r="G60" i="1"/>
  <c r="G61" i="1"/>
  <c r="G62" i="1"/>
  <c r="G63" i="1"/>
  <c r="G64" i="1"/>
  <c r="G66" i="1"/>
  <c r="G67" i="1"/>
  <c r="G53" i="1"/>
  <c r="G39" i="1"/>
  <c r="G38" i="1"/>
  <c r="G37" i="1"/>
  <c r="G32" i="1"/>
  <c r="G31" i="1"/>
  <c r="G30" i="1"/>
  <c r="G29" i="1"/>
  <c r="G28" i="1"/>
  <c r="G27" i="1"/>
  <c r="G26" i="1"/>
  <c r="G25" i="1"/>
  <c r="G24" i="1"/>
  <c r="G23" i="1"/>
  <c r="G22" i="1"/>
  <c r="G21" i="1"/>
  <c r="G12" i="1"/>
  <c r="G40" i="1" l="1"/>
  <c r="C98" i="1"/>
  <c r="D95" i="1" s="1"/>
  <c r="G73" i="1"/>
  <c r="G78" i="1"/>
  <c r="D92" i="1" l="1"/>
  <c r="D96" i="1"/>
  <c r="D97" i="1"/>
  <c r="G33" i="1"/>
  <c r="D94" i="1"/>
  <c r="G68" i="1"/>
  <c r="G48" i="1"/>
  <c r="G75" i="1" l="1"/>
  <c r="G76" i="1" s="1"/>
  <c r="G77" i="1" s="1"/>
  <c r="D103" i="1" s="1"/>
  <c r="D98" i="1"/>
  <c r="G79" i="1" l="1"/>
  <c r="C103" i="1"/>
  <c r="E103" i="1"/>
</calcChain>
</file>

<file path=xl/sharedStrings.xml><?xml version="1.0" encoding="utf-8"?>
<sst xmlns="http://schemas.openxmlformats.org/spreadsheetml/2006/main" count="187" uniqueCount="117">
  <si>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</si>
  <si>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</si>
  <si>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</si>
  <si>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</si>
  <si>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</si>
  <si>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</si>
  <si>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</si>
  <si>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</si>
  <si>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</si>
  <si>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</si>
  <si>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</si>
  <si>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</si>
  <si>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</si>
  <si>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</si>
  <si>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</si>
  <si>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</si>
  <si>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</si>
  <si>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</si>
  <si>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</si>
  <si>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</si>
  <si>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</si>
  <si>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</si>
  <si>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</si>
  <si>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</si>
  <si>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</si>
  <si>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</si>
  <si>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</si>
  <si>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</si>
  <si>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</si>
  <si>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</si>
  <si>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</si>
  <si>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</si>
  <si>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</si>
  <si>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</si>
  <si>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</si>
  <si>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</si>
  <si>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</si>
  <si>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</si>
  <si>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</si>
  <si>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</si>
  <si>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</si>
  <si>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</si>
  <si>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</si>
  <si>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</si>
  <si>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</si>
  <si>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</si>
  <si>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</si>
  <si>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</si>
  <si>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</si>
  <si>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</si>
  <si>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</si>
  <si>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</si>
  <si>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</si>
  <si>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</si>
  <si>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</si>
  <si>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</si>
  <si>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</si>
  <si>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</si>
  <si>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</si>
  <si>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</si>
  <si>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</si>
  <si>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</si>
  <si>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</si>
  <si>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</si>
  <si>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</si>
  <si>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</si>
  <si>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 xml:space="preserve">LENTEJAS </t>
  </si>
  <si>
    <t>Sin especificar</t>
  </si>
  <si>
    <t>BAJO</t>
  </si>
  <si>
    <t>ÑUBLE</t>
  </si>
  <si>
    <t>COELEMU</t>
  </si>
  <si>
    <t>MERCADO LOCAL</t>
  </si>
  <si>
    <t>SEQUÍA</t>
  </si>
  <si>
    <t xml:space="preserve">Aplicación Herbicida Barbecho </t>
  </si>
  <si>
    <t>Septiembre</t>
  </si>
  <si>
    <t>Riego Surco</t>
  </si>
  <si>
    <t>Octubre</t>
  </si>
  <si>
    <t>Siembra Manual</t>
  </si>
  <si>
    <t>Aplicación Fungicida</t>
  </si>
  <si>
    <t>Aplicación herbicida postemergencia</t>
  </si>
  <si>
    <t>Noviembre</t>
  </si>
  <si>
    <t>Aplicación insecticida</t>
  </si>
  <si>
    <t>Diciembre</t>
  </si>
  <si>
    <t>Aporca</t>
  </si>
  <si>
    <t>Aplicación de fertilizante</t>
  </si>
  <si>
    <t>Aplicación Abono Foliar</t>
  </si>
  <si>
    <t>Cultivadora</t>
  </si>
  <si>
    <t>Riego por surco</t>
  </si>
  <si>
    <t xml:space="preserve">Cosecha </t>
  </si>
  <si>
    <t>Siembra manual</t>
  </si>
  <si>
    <t>Cosecha</t>
  </si>
  <si>
    <t>ABRIL</t>
  </si>
  <si>
    <t>Jornada maquinaria</t>
  </si>
  <si>
    <t>Rastrajes</t>
  </si>
  <si>
    <t>Cruza</t>
  </si>
  <si>
    <t>Vibrocultivador</t>
  </si>
  <si>
    <t xml:space="preserve">Semilla de lentejas </t>
  </si>
  <si>
    <t>FDA</t>
  </si>
  <si>
    <t>Complex 12-11-18</t>
  </si>
  <si>
    <t>Harves More 5-5-45 (abono foliar)</t>
  </si>
  <si>
    <t>LT</t>
  </si>
  <si>
    <t>HERBICIDA</t>
  </si>
  <si>
    <t>Rango</t>
  </si>
  <si>
    <t>Lt</t>
  </si>
  <si>
    <t>Flex</t>
  </si>
  <si>
    <t>INSECTICIDA</t>
  </si>
  <si>
    <t>ZERO</t>
  </si>
  <si>
    <t>Troya</t>
  </si>
  <si>
    <t>FUNGICIDA</t>
  </si>
  <si>
    <t xml:space="preserve">Anagran Plus </t>
  </si>
  <si>
    <t>Sacos (25 kg)</t>
  </si>
  <si>
    <t xml:space="preserve">Un </t>
  </si>
  <si>
    <t>Marzo</t>
  </si>
  <si>
    <t>Traslados internos</t>
  </si>
  <si>
    <t>Anual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</si>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</sst>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i/>
      <sz val="8"/>
      <color indexed="9"/>
      <name val="Arial Narrow"/>
      <family val="2"/>
    </font>
    <font>
      <b/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4" fillId="0" borderId="22"/>
  </cellStyleXfs>
  <cellXfs count="14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 wrapText="1"/>
    </xf>
    <xf numFmtId="3" fontId="1" fillId="2" borderId="6" xfId="0" applyNumberFormat="1" applyFont="1" applyFill="1" applyBorder="1" applyAlignment="1"/>
    <xf numFmtId="0" fontId="0" fillId="2" borderId="20" xfId="0" applyFont="1" applyFill="1" applyBorder="1" applyAlignment="1"/>
    <xf numFmtId="0" fontId="0" fillId="2" borderId="24" xfId="0" applyFont="1" applyFill="1" applyBorder="1" applyAlignment="1"/>
    <xf numFmtId="0" fontId="0" fillId="0" borderId="22" xfId="0" applyNumberFormat="1" applyFont="1" applyBorder="1" applyAlignment="1"/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2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vertical="center" wrapText="1"/>
    </xf>
    <xf numFmtId="0" fontId="7" fillId="10" borderId="56" xfId="0" applyFont="1" applyFill="1" applyBorder="1" applyAlignment="1">
      <alignment horizontal="right" wrapText="1"/>
    </xf>
    <xf numFmtId="0" fontId="1" fillId="2" borderId="7" xfId="0" applyFont="1" applyFill="1" applyBorder="1" applyAlignment="1"/>
    <xf numFmtId="3" fontId="7" fillId="10" borderId="56" xfId="0" applyNumberFormat="1" applyFont="1" applyFill="1" applyBorder="1" applyAlignment="1">
      <alignment horizontal="right"/>
    </xf>
    <xf numFmtId="0" fontId="7" fillId="10" borderId="56" xfId="0" applyFont="1" applyFill="1" applyBorder="1" applyAlignment="1">
      <alignment horizontal="right"/>
    </xf>
    <xf numFmtId="17" fontId="8" fillId="10" borderId="56" xfId="0" applyNumberFormat="1" applyFont="1" applyFill="1" applyBorder="1" applyAlignment="1">
      <alignment horizontal="right"/>
    </xf>
    <xf numFmtId="17" fontId="7" fillId="0" borderId="56" xfId="0" applyNumberFormat="1" applyFont="1" applyBorder="1" applyAlignment="1">
      <alignment horizontal="right"/>
    </xf>
    <xf numFmtId="0" fontId="7" fillId="0" borderId="56" xfId="0" applyFont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0" fontId="8" fillId="0" borderId="56" xfId="0" applyFont="1" applyBorder="1" applyAlignment="1">
      <alignment horizontal="left" vertical="center" wrapText="1"/>
    </xf>
    <xf numFmtId="0" fontId="8" fillId="0" borderId="56" xfId="0" applyFont="1" applyBorder="1" applyAlignment="1">
      <alignment horizontal="center"/>
    </xf>
    <xf numFmtId="3" fontId="7" fillId="0" borderId="56" xfId="0" applyNumberFormat="1" applyFont="1" applyBorder="1"/>
    <xf numFmtId="3" fontId="8" fillId="0" borderId="56" xfId="0" applyNumberFormat="1" applyFont="1" applyBorder="1"/>
    <xf numFmtId="0" fontId="8" fillId="0" borderId="56" xfId="0" applyFont="1" applyFill="1" applyBorder="1"/>
    <xf numFmtId="0" fontId="7" fillId="0" borderId="56" xfId="0" applyFont="1" applyBorder="1" applyAlignment="1">
      <alignment horizontal="left"/>
    </xf>
    <xf numFmtId="0" fontId="7" fillId="0" borderId="56" xfId="0" applyFont="1" applyBorder="1" applyAlignment="1">
      <alignment horizontal="center"/>
    </xf>
    <xf numFmtId="3" fontId="1" fillId="2" borderId="12" xfId="0" applyNumberFormat="1" applyFont="1" applyFill="1" applyBorder="1" applyAlignment="1"/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7" fillId="0" borderId="56" xfId="0" applyFont="1" applyBorder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1" fillId="0" borderId="56" xfId="1" applyFont="1" applyBorder="1" applyAlignment="1">
      <alignment horizontal="left"/>
    </xf>
    <xf numFmtId="0" fontId="1" fillId="0" borderId="56" xfId="1" applyFont="1" applyBorder="1" applyAlignment="1">
      <alignment horizontal="center"/>
    </xf>
    <xf numFmtId="2" fontId="1" fillId="0" borderId="56" xfId="1" applyNumberFormat="1" applyFont="1" applyBorder="1" applyAlignment="1">
      <alignment horizontal="center"/>
    </xf>
    <xf numFmtId="3" fontId="1" fillId="0" borderId="56" xfId="1" applyNumberFormat="1" applyFont="1" applyBorder="1" applyAlignment="1">
      <alignment horizontal="right"/>
    </xf>
    <xf numFmtId="3" fontId="8" fillId="0" borderId="56" xfId="1" applyNumberFormat="1" applyFont="1" applyBorder="1" applyAlignment="1">
      <alignment horizontal="right"/>
    </xf>
    <xf numFmtId="0" fontId="10" fillId="0" borderId="56" xfId="0" applyFont="1" applyBorder="1"/>
    <xf numFmtId="0" fontId="8" fillId="0" borderId="56" xfId="0" applyFont="1" applyBorder="1"/>
    <xf numFmtId="0" fontId="8" fillId="0" borderId="56" xfId="0" applyFont="1" applyBorder="1" applyAlignment="1">
      <alignment wrapText="1"/>
    </xf>
    <xf numFmtId="0" fontId="10" fillId="0" borderId="56" xfId="0" applyFont="1" applyBorder="1" applyAlignment="1">
      <alignment wrapText="1"/>
    </xf>
    <xf numFmtId="0" fontId="1" fillId="2" borderId="18" xfId="0" applyFont="1" applyFill="1" applyBorder="1" applyAlignment="1">
      <alignment horizontal="center"/>
    </xf>
    <xf numFmtId="164" fontId="8" fillId="0" borderId="56" xfId="0" applyNumberFormat="1" applyFont="1" applyBorder="1" applyAlignment="1">
      <alignment horizontal="center"/>
    </xf>
    <xf numFmtId="3" fontId="8" fillId="10" borderId="56" xfId="0" applyNumberFormat="1" applyFont="1" applyFill="1" applyBorder="1" applyAlignment="1">
      <alignment horizontal="right" indent="1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vertical="center"/>
    </xf>
    <xf numFmtId="0" fontId="1" fillId="2" borderId="25" xfId="0" applyFont="1" applyFill="1" applyBorder="1" applyAlignment="1"/>
    <xf numFmtId="3" fontId="1" fillId="2" borderId="25" xfId="0" applyNumberFormat="1" applyFont="1" applyFill="1" applyBorder="1" applyAlignment="1"/>
    <xf numFmtId="49" fontId="6" fillId="5" borderId="26" xfId="0" applyNumberFormat="1" applyFont="1" applyFill="1" applyBorder="1" applyAlignment="1">
      <alignment vertical="center"/>
    </xf>
    <xf numFmtId="0" fontId="6" fillId="5" borderId="27" xfId="0" applyFont="1" applyFill="1" applyBorder="1" applyAlignment="1">
      <alignment vertical="center"/>
    </xf>
    <xf numFmtId="165" fontId="6" fillId="5" borderId="28" xfId="0" applyNumberFormat="1" applyFont="1" applyFill="1" applyBorder="1" applyAlignment="1">
      <alignment vertical="center"/>
    </xf>
    <xf numFmtId="49" fontId="6" fillId="3" borderId="29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5" fontId="6" fillId="3" borderId="30" xfId="0" applyNumberFormat="1" applyFont="1" applyFill="1" applyBorder="1" applyAlignment="1">
      <alignment vertical="center"/>
    </xf>
    <xf numFmtId="49" fontId="6" fillId="5" borderId="29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5" fontId="6" fillId="5" borderId="30" xfId="0" applyNumberFormat="1" applyFont="1" applyFill="1" applyBorder="1" applyAlignment="1">
      <alignment vertical="center"/>
    </xf>
    <xf numFmtId="49" fontId="6" fillId="5" borderId="31" xfId="0" applyNumberFormat="1" applyFont="1" applyFill="1" applyBorder="1" applyAlignment="1">
      <alignment vertical="center"/>
    </xf>
    <xf numFmtId="0" fontId="6" fillId="5" borderId="32" xfId="0" applyFont="1" applyFill="1" applyBorder="1" applyAlignment="1">
      <alignment vertical="center"/>
    </xf>
    <xf numFmtId="165" fontId="6" fillId="6" borderId="33" xfId="0" applyNumberFormat="1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165" fontId="6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3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22" xfId="0" applyFont="1" applyFill="1" applyBorder="1" applyAlignment="1"/>
    <xf numFmtId="0" fontId="1" fillId="2" borderId="48" xfId="0" applyFont="1" applyFill="1" applyBorder="1" applyAlignment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 applyAlignment="1"/>
    <xf numFmtId="0" fontId="1" fillId="2" borderId="51" xfId="0" applyFont="1" applyFill="1" applyBorder="1" applyAlignment="1"/>
    <xf numFmtId="0" fontId="1" fillId="9" borderId="43" xfId="0" applyFont="1" applyFill="1" applyBorder="1" applyAlignment="1"/>
    <xf numFmtId="0" fontId="1" fillId="7" borderId="22" xfId="0" applyFont="1" applyFill="1" applyBorder="1" applyAlignment="1"/>
    <xf numFmtId="49" fontId="3" fillId="8" borderId="34" xfId="0" applyNumberFormat="1" applyFont="1" applyFill="1" applyBorder="1" applyAlignment="1">
      <alignment vertical="center"/>
    </xf>
    <xf numFmtId="49" fontId="3" fillId="8" borderId="23" xfId="0" applyNumberFormat="1" applyFont="1" applyFill="1" applyBorder="1" applyAlignment="1">
      <alignment vertical="center"/>
    </xf>
    <xf numFmtId="49" fontId="1" fillId="8" borderId="35" xfId="0" applyNumberFormat="1" applyFont="1" applyFill="1" applyBorder="1" applyAlignment="1"/>
    <xf numFmtId="49" fontId="3" fillId="2" borderId="36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7" xfId="0" applyNumberFormat="1" applyFont="1" applyFill="1" applyBorder="1" applyAlignment="1"/>
    <xf numFmtId="0" fontId="3" fillId="2" borderId="6" xfId="0" applyNumberFormat="1" applyFont="1" applyFill="1" applyBorder="1" applyAlignment="1">
      <alignment vertical="center"/>
    </xf>
    <xf numFmtId="166" fontId="3" fillId="2" borderId="6" xfId="0" applyNumberFormat="1" applyFont="1" applyFill="1" applyBorder="1" applyAlignment="1">
      <alignment vertical="center"/>
    </xf>
    <xf numFmtId="0" fontId="6" fillId="7" borderId="22" xfId="0" applyFont="1" applyFill="1" applyBorder="1" applyAlignment="1">
      <alignment vertical="center"/>
    </xf>
    <xf numFmtId="49" fontId="3" fillId="8" borderId="38" xfId="0" applyNumberFormat="1" applyFont="1" applyFill="1" applyBorder="1" applyAlignment="1">
      <alignment vertical="center"/>
    </xf>
    <xf numFmtId="166" fontId="3" fillId="8" borderId="39" xfId="0" applyNumberFormat="1" applyFont="1" applyFill="1" applyBorder="1" applyAlignment="1">
      <alignment vertical="center"/>
    </xf>
    <xf numFmtId="9" fontId="3" fillId="8" borderId="40" xfId="0" applyNumberFormat="1" applyFont="1" applyFill="1" applyBorder="1" applyAlignment="1">
      <alignment vertical="center"/>
    </xf>
    <xf numFmtId="0" fontId="6" fillId="9" borderId="21" xfId="0" applyFont="1" applyFill="1" applyBorder="1" applyAlignment="1">
      <alignment vertical="center"/>
    </xf>
    <xf numFmtId="49" fontId="12" fillId="9" borderId="22" xfId="0" applyNumberFormat="1" applyFont="1" applyFill="1" applyBorder="1" applyAlignment="1">
      <alignment vertical="center"/>
    </xf>
    <xf numFmtId="0" fontId="6" fillId="9" borderId="22" xfId="0" applyFont="1" applyFill="1" applyBorder="1" applyAlignment="1">
      <alignment vertical="center"/>
    </xf>
    <xf numFmtId="0" fontId="6" fillId="9" borderId="52" xfId="0" applyFont="1" applyFill="1" applyBorder="1" applyAlignment="1">
      <alignment vertical="center"/>
    </xf>
    <xf numFmtId="0" fontId="6" fillId="7" borderId="21" xfId="0" applyFont="1" applyFill="1" applyBorder="1" applyAlignment="1">
      <alignment vertical="center"/>
    </xf>
    <xf numFmtId="49" fontId="3" fillId="8" borderId="53" xfId="0" applyNumberFormat="1" applyFont="1" applyFill="1" applyBorder="1" applyAlignment="1">
      <alignment vertical="center"/>
    </xf>
    <xf numFmtId="0" fontId="3" fillId="8" borderId="54" xfId="0" applyNumberFormat="1" applyFont="1" applyFill="1" applyBorder="1" applyAlignment="1">
      <alignment vertical="center"/>
    </xf>
    <xf numFmtId="0" fontId="3" fillId="8" borderId="55" xfId="0" applyNumberFormat="1" applyFont="1" applyFill="1" applyBorder="1" applyAlignment="1">
      <alignment vertical="center"/>
    </xf>
    <xf numFmtId="0" fontId="3" fillId="7" borderId="22" xfId="0" applyFont="1" applyFill="1" applyBorder="1" applyAlignment="1">
      <alignment vertical="center"/>
    </xf>
    <xf numFmtId="165" fontId="3" fillId="2" borderId="22" xfId="0" applyNumberFormat="1" applyFont="1" applyFill="1" applyBorder="1" applyAlignment="1">
      <alignment vertical="center"/>
    </xf>
    <xf numFmtId="166" fontId="3" fillId="8" borderId="40" xfId="0" applyNumberFormat="1" applyFont="1" applyFill="1" applyBorder="1" applyAlignment="1">
      <alignment vertical="center"/>
    </xf>
    <xf numFmtId="49" fontId="12" fillId="9" borderId="41" xfId="0" applyNumberFormat="1" applyFont="1" applyFill="1" applyBorder="1" applyAlignment="1">
      <alignment vertical="center"/>
    </xf>
    <xf numFmtId="0" fontId="3" fillId="9" borderId="42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9" fillId="3" borderId="6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4"/>
  <sheetViews>
    <sheetView showGridLines="0" tabSelected="1" workbookViewId="0">
      <selection activeCell="H21" sqref="H2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.140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24" t="s">
        <v>0</v>
      </c>
      <c r="C9" s="25" t="s">
        <v>66</v>
      </c>
      <c r="D9" s="26"/>
      <c r="E9" s="136" t="s">
        <v>1</v>
      </c>
      <c r="F9" s="137"/>
      <c r="G9" s="27">
        <v>1500</v>
      </c>
    </row>
    <row r="10" spans="1:7" ht="38.25" customHeight="1" x14ac:dyDescent="0.25">
      <c r="A10" s="5"/>
      <c r="B10" s="6" t="s">
        <v>2</v>
      </c>
      <c r="C10" s="28" t="s">
        <v>67</v>
      </c>
      <c r="D10" s="26"/>
      <c r="E10" s="134" t="s">
        <v>3</v>
      </c>
      <c r="F10" s="135"/>
      <c r="G10" s="29">
        <v>44986</v>
      </c>
    </row>
    <row r="11" spans="1:7" ht="18" customHeight="1" x14ac:dyDescent="0.25">
      <c r="A11" s="5"/>
      <c r="B11" s="6" t="s">
        <v>4</v>
      </c>
      <c r="C11" s="28" t="s">
        <v>68</v>
      </c>
      <c r="D11" s="26"/>
      <c r="E11" s="134" t="s">
        <v>5</v>
      </c>
      <c r="F11" s="135"/>
      <c r="G11" s="27">
        <v>2300</v>
      </c>
    </row>
    <row r="12" spans="1:7" ht="11.25" customHeight="1" x14ac:dyDescent="0.25">
      <c r="A12" s="5"/>
      <c r="B12" s="6" t="s">
        <v>6</v>
      </c>
      <c r="C12" s="28" t="s">
        <v>69</v>
      </c>
      <c r="D12" s="26"/>
      <c r="E12" s="21" t="s">
        <v>7</v>
      </c>
      <c r="F12" s="22"/>
      <c r="G12" s="27">
        <f>G9*G11</f>
        <v>3450000</v>
      </c>
    </row>
    <row r="13" spans="1:7" ht="11.25" customHeight="1" x14ac:dyDescent="0.25">
      <c r="A13" s="5"/>
      <c r="B13" s="6" t="s">
        <v>8</v>
      </c>
      <c r="C13" s="28" t="s">
        <v>70</v>
      </c>
      <c r="D13" s="26"/>
      <c r="E13" s="134" t="s">
        <v>9</v>
      </c>
      <c r="F13" s="135"/>
      <c r="G13" s="28" t="s">
        <v>71</v>
      </c>
    </row>
    <row r="14" spans="1:7" ht="13.5" customHeight="1" x14ac:dyDescent="0.25">
      <c r="A14" s="5"/>
      <c r="B14" s="6" t="s">
        <v>10</v>
      </c>
      <c r="C14" s="28" t="s">
        <v>70</v>
      </c>
      <c r="D14" s="26"/>
      <c r="E14" s="134" t="s">
        <v>11</v>
      </c>
      <c r="F14" s="135"/>
      <c r="G14" s="29">
        <v>44986</v>
      </c>
    </row>
    <row r="15" spans="1:7" ht="25.5" customHeight="1" x14ac:dyDescent="0.25">
      <c r="A15" s="5"/>
      <c r="B15" s="6" t="s">
        <v>12</v>
      </c>
      <c r="C15" s="30">
        <v>44983</v>
      </c>
      <c r="D15" s="26"/>
      <c r="E15" s="138" t="s">
        <v>13</v>
      </c>
      <c r="F15" s="139"/>
      <c r="G15" s="31" t="s">
        <v>72</v>
      </c>
    </row>
    <row r="16" spans="1:7" ht="12" customHeight="1" x14ac:dyDescent="0.25">
      <c r="A16" s="2"/>
      <c r="B16" s="32"/>
      <c r="C16" s="33"/>
      <c r="D16" s="34"/>
      <c r="E16" s="35"/>
      <c r="F16" s="35"/>
      <c r="G16" s="36"/>
    </row>
    <row r="17" spans="1:7" ht="12" customHeight="1" x14ac:dyDescent="0.25">
      <c r="A17" s="7"/>
      <c r="B17" s="140" t="s">
        <v>14</v>
      </c>
      <c r="C17" s="141"/>
      <c r="D17" s="141"/>
      <c r="E17" s="141"/>
      <c r="F17" s="141"/>
      <c r="G17" s="141"/>
    </row>
    <row r="18" spans="1:7" ht="12" customHeight="1" x14ac:dyDescent="0.25">
      <c r="A18" s="2"/>
      <c r="B18" s="37"/>
      <c r="C18" s="38"/>
      <c r="D18" s="38"/>
      <c r="E18" s="38"/>
      <c r="F18" s="39"/>
      <c r="G18" s="39"/>
    </row>
    <row r="19" spans="1:7" ht="12" customHeight="1" x14ac:dyDescent="0.25">
      <c r="A19" s="5"/>
      <c r="B19" s="40" t="s">
        <v>15</v>
      </c>
      <c r="C19" s="41"/>
      <c r="D19" s="42"/>
      <c r="E19" s="42"/>
      <c r="F19" s="42"/>
      <c r="G19" s="42"/>
    </row>
    <row r="20" spans="1:7" ht="24" customHeight="1" x14ac:dyDescent="0.25">
      <c r="A20" s="7"/>
      <c r="B20" s="43" t="s">
        <v>16</v>
      </c>
      <c r="C20" s="43" t="s">
        <v>17</v>
      </c>
      <c r="D20" s="43" t="s">
        <v>18</v>
      </c>
      <c r="E20" s="43" t="s">
        <v>19</v>
      </c>
      <c r="F20" s="43" t="s">
        <v>20</v>
      </c>
      <c r="G20" s="43" t="s">
        <v>21</v>
      </c>
    </row>
    <row r="21" spans="1:7" ht="12.75" customHeight="1" x14ac:dyDescent="0.25">
      <c r="A21" s="7"/>
      <c r="B21" s="44" t="s">
        <v>73</v>
      </c>
      <c r="C21" s="45" t="s">
        <v>22</v>
      </c>
      <c r="D21" s="45">
        <v>0.5</v>
      </c>
      <c r="E21" s="45" t="s">
        <v>74</v>
      </c>
      <c r="F21" s="46">
        <v>30000</v>
      </c>
      <c r="G21" s="47">
        <f>D21*F21</f>
        <v>15000</v>
      </c>
    </row>
    <row r="22" spans="1:7" ht="12.75" customHeight="1" x14ac:dyDescent="0.25">
      <c r="A22" s="7"/>
      <c r="B22" s="48" t="s">
        <v>75</v>
      </c>
      <c r="C22" s="45" t="s">
        <v>22</v>
      </c>
      <c r="D22" s="45">
        <v>6</v>
      </c>
      <c r="E22" s="45" t="s">
        <v>76</v>
      </c>
      <c r="F22" s="46">
        <v>30000</v>
      </c>
      <c r="G22" s="47">
        <f t="shared" ref="G22:G31" si="0">D22*F22</f>
        <v>180000</v>
      </c>
    </row>
    <row r="23" spans="1:7" ht="12.75" customHeight="1" x14ac:dyDescent="0.25">
      <c r="A23" s="7"/>
      <c r="B23" s="49" t="s">
        <v>77</v>
      </c>
      <c r="C23" s="45" t="s">
        <v>22</v>
      </c>
      <c r="D23" s="45">
        <v>8</v>
      </c>
      <c r="E23" s="45" t="s">
        <v>76</v>
      </c>
      <c r="F23" s="46">
        <v>30000</v>
      </c>
      <c r="G23" s="47">
        <f t="shared" si="0"/>
        <v>240000</v>
      </c>
    </row>
    <row r="24" spans="1:7" ht="12.75" customHeight="1" x14ac:dyDescent="0.25">
      <c r="A24" s="7"/>
      <c r="B24" s="49" t="s">
        <v>78</v>
      </c>
      <c r="C24" s="45" t="s">
        <v>22</v>
      </c>
      <c r="D24" s="50">
        <v>0.5</v>
      </c>
      <c r="E24" s="45" t="s">
        <v>76</v>
      </c>
      <c r="F24" s="46">
        <v>30000</v>
      </c>
      <c r="G24" s="47">
        <f t="shared" si="0"/>
        <v>15000</v>
      </c>
    </row>
    <row r="25" spans="1:7" ht="12.75" customHeight="1" x14ac:dyDescent="0.25">
      <c r="A25" s="7"/>
      <c r="B25" s="49" t="s">
        <v>79</v>
      </c>
      <c r="C25" s="45" t="s">
        <v>22</v>
      </c>
      <c r="D25" s="50">
        <v>0.5</v>
      </c>
      <c r="E25" s="45" t="s">
        <v>80</v>
      </c>
      <c r="F25" s="46">
        <v>30000</v>
      </c>
      <c r="G25" s="47">
        <f t="shared" si="0"/>
        <v>15000</v>
      </c>
    </row>
    <row r="26" spans="1:7" ht="12.75" customHeight="1" x14ac:dyDescent="0.25">
      <c r="A26" s="7"/>
      <c r="B26" s="49" t="s">
        <v>81</v>
      </c>
      <c r="C26" s="45" t="s">
        <v>22</v>
      </c>
      <c r="D26" s="50">
        <v>1.5</v>
      </c>
      <c r="E26" s="45" t="s">
        <v>82</v>
      </c>
      <c r="F26" s="46">
        <v>30000</v>
      </c>
      <c r="G26" s="47">
        <f t="shared" si="0"/>
        <v>45000</v>
      </c>
    </row>
    <row r="27" spans="1:7" ht="12.75" customHeight="1" x14ac:dyDescent="0.25">
      <c r="A27" s="7"/>
      <c r="B27" s="49" t="s">
        <v>83</v>
      </c>
      <c r="C27" s="45" t="s">
        <v>22</v>
      </c>
      <c r="D27" s="50">
        <v>6</v>
      </c>
      <c r="E27" s="45" t="s">
        <v>80</v>
      </c>
      <c r="F27" s="46">
        <v>30000</v>
      </c>
      <c r="G27" s="47">
        <f t="shared" si="0"/>
        <v>180000</v>
      </c>
    </row>
    <row r="28" spans="1:7" ht="12.75" customHeight="1" x14ac:dyDescent="0.25">
      <c r="A28" s="7"/>
      <c r="B28" s="49" t="s">
        <v>84</v>
      </c>
      <c r="C28" s="45" t="s">
        <v>22</v>
      </c>
      <c r="D28" s="50">
        <v>0.5</v>
      </c>
      <c r="E28" s="45" t="s">
        <v>80</v>
      </c>
      <c r="F28" s="46">
        <v>30000</v>
      </c>
      <c r="G28" s="47">
        <f t="shared" si="0"/>
        <v>15000</v>
      </c>
    </row>
    <row r="29" spans="1:7" ht="12.75" customHeight="1" x14ac:dyDescent="0.25">
      <c r="A29" s="7"/>
      <c r="B29" s="49" t="s">
        <v>85</v>
      </c>
      <c r="C29" s="45" t="s">
        <v>22</v>
      </c>
      <c r="D29" s="50">
        <v>0.5</v>
      </c>
      <c r="E29" s="45" t="s">
        <v>80</v>
      </c>
      <c r="F29" s="46">
        <v>30000</v>
      </c>
      <c r="G29" s="47">
        <f t="shared" si="0"/>
        <v>15000</v>
      </c>
    </row>
    <row r="30" spans="1:7" ht="12.75" customHeight="1" x14ac:dyDescent="0.25">
      <c r="A30" s="7"/>
      <c r="B30" s="49" t="s">
        <v>86</v>
      </c>
      <c r="C30" s="45" t="s">
        <v>22</v>
      </c>
      <c r="D30" s="50">
        <v>1</v>
      </c>
      <c r="E30" s="45" t="s">
        <v>80</v>
      </c>
      <c r="F30" s="46">
        <v>30000</v>
      </c>
      <c r="G30" s="47">
        <f t="shared" si="0"/>
        <v>30000</v>
      </c>
    </row>
    <row r="31" spans="1:7" ht="12.75" customHeight="1" x14ac:dyDescent="0.25">
      <c r="A31" s="7"/>
      <c r="B31" s="48" t="s">
        <v>87</v>
      </c>
      <c r="C31" s="45" t="s">
        <v>22</v>
      </c>
      <c r="D31" s="45">
        <v>5</v>
      </c>
      <c r="E31" s="45" t="s">
        <v>76</v>
      </c>
      <c r="F31" s="46">
        <v>30000</v>
      </c>
      <c r="G31" s="47">
        <f t="shared" si="0"/>
        <v>150000</v>
      </c>
    </row>
    <row r="32" spans="1:7" ht="12.75" customHeight="1" x14ac:dyDescent="0.25">
      <c r="A32" s="7"/>
      <c r="B32" s="49" t="s">
        <v>88</v>
      </c>
      <c r="C32" s="45" t="s">
        <v>22</v>
      </c>
      <c r="D32" s="50">
        <v>10</v>
      </c>
      <c r="E32" s="50" t="s">
        <v>28</v>
      </c>
      <c r="F32" s="46">
        <v>30000</v>
      </c>
      <c r="G32" s="47">
        <f>D32*F32</f>
        <v>300000</v>
      </c>
    </row>
    <row r="33" spans="1:7" ht="12.75" customHeight="1" x14ac:dyDescent="0.25">
      <c r="A33" s="7"/>
      <c r="B33" s="8" t="s">
        <v>23</v>
      </c>
      <c r="C33" s="9"/>
      <c r="D33" s="9"/>
      <c r="E33" s="9"/>
      <c r="F33" s="10"/>
      <c r="G33" s="11">
        <f>SUM(G21:G32)</f>
        <v>1200000</v>
      </c>
    </row>
    <row r="34" spans="1:7" ht="12" customHeight="1" x14ac:dyDescent="0.25">
      <c r="A34" s="2"/>
      <c r="B34" s="37"/>
      <c r="C34" s="39"/>
      <c r="D34" s="39"/>
      <c r="E34" s="39"/>
      <c r="F34" s="51"/>
      <c r="G34" s="51"/>
    </row>
    <row r="35" spans="1:7" ht="12" customHeight="1" x14ac:dyDescent="0.25">
      <c r="A35" s="5"/>
      <c r="B35" s="52" t="s">
        <v>24</v>
      </c>
      <c r="C35" s="53"/>
      <c r="D35" s="54"/>
      <c r="E35" s="54"/>
      <c r="F35" s="55"/>
      <c r="G35" s="55"/>
    </row>
    <row r="36" spans="1:7" ht="24" customHeight="1" x14ac:dyDescent="0.25">
      <c r="A36" s="5"/>
      <c r="B36" s="56" t="s">
        <v>16</v>
      </c>
      <c r="C36" s="57" t="s">
        <v>17</v>
      </c>
      <c r="D36" s="57" t="s">
        <v>18</v>
      </c>
      <c r="E36" s="56" t="s">
        <v>19</v>
      </c>
      <c r="F36" s="57" t="s">
        <v>20</v>
      </c>
      <c r="G36" s="56" t="s">
        <v>21</v>
      </c>
    </row>
    <row r="37" spans="1:7" ht="12" customHeight="1" x14ac:dyDescent="0.25">
      <c r="A37" s="5"/>
      <c r="B37" s="58" t="s">
        <v>89</v>
      </c>
      <c r="C37" s="50" t="s">
        <v>65</v>
      </c>
      <c r="D37" s="50">
        <v>2</v>
      </c>
      <c r="E37" s="50" t="s">
        <v>76</v>
      </c>
      <c r="F37" s="47">
        <v>30000</v>
      </c>
      <c r="G37" s="47">
        <f>D37*F37</f>
        <v>60000</v>
      </c>
    </row>
    <row r="38" spans="1:7" ht="12" customHeight="1" x14ac:dyDescent="0.25">
      <c r="A38" s="5"/>
      <c r="B38" s="49" t="s">
        <v>86</v>
      </c>
      <c r="C38" s="50" t="s">
        <v>65</v>
      </c>
      <c r="D38" s="50">
        <v>1</v>
      </c>
      <c r="E38" s="50" t="s">
        <v>80</v>
      </c>
      <c r="F38" s="47">
        <v>30000</v>
      </c>
      <c r="G38" s="47">
        <f>D38*F38</f>
        <v>30000</v>
      </c>
    </row>
    <row r="39" spans="1:7" ht="12" customHeight="1" x14ac:dyDescent="0.25">
      <c r="A39" s="5"/>
      <c r="B39" s="58" t="s">
        <v>90</v>
      </c>
      <c r="C39" s="50" t="s">
        <v>65</v>
      </c>
      <c r="D39" s="50">
        <v>2</v>
      </c>
      <c r="E39" s="50" t="s">
        <v>91</v>
      </c>
      <c r="F39" s="47">
        <v>30000</v>
      </c>
      <c r="G39" s="47">
        <f>D39*F39</f>
        <v>60000</v>
      </c>
    </row>
    <row r="40" spans="1:7" ht="12" customHeight="1" x14ac:dyDescent="0.25">
      <c r="A40" s="5"/>
      <c r="B40" s="12" t="s">
        <v>25</v>
      </c>
      <c r="C40" s="13"/>
      <c r="D40" s="13"/>
      <c r="E40" s="13"/>
      <c r="F40" s="14"/>
      <c r="G40" s="15">
        <f>SUM(G37)</f>
        <v>60000</v>
      </c>
    </row>
    <row r="41" spans="1:7" ht="12" customHeight="1" x14ac:dyDescent="0.25">
      <c r="A41" s="2"/>
      <c r="B41" s="59"/>
      <c r="C41" s="60"/>
      <c r="D41" s="60"/>
      <c r="E41" s="60"/>
      <c r="F41" s="61"/>
      <c r="G41" s="61"/>
    </row>
    <row r="42" spans="1:7" ht="12" customHeight="1" x14ac:dyDescent="0.25">
      <c r="A42" s="5"/>
      <c r="B42" s="52" t="s">
        <v>26</v>
      </c>
      <c r="C42" s="53"/>
      <c r="D42" s="54"/>
      <c r="E42" s="54"/>
      <c r="F42" s="55"/>
      <c r="G42" s="55"/>
    </row>
    <row r="43" spans="1:7" ht="24" customHeight="1" x14ac:dyDescent="0.25">
      <c r="A43" s="5"/>
      <c r="B43" s="62" t="s">
        <v>16</v>
      </c>
      <c r="C43" s="62" t="s">
        <v>17</v>
      </c>
      <c r="D43" s="62" t="s">
        <v>18</v>
      </c>
      <c r="E43" s="62" t="s">
        <v>19</v>
      </c>
      <c r="F43" s="63" t="s">
        <v>20</v>
      </c>
      <c r="G43" s="62" t="s">
        <v>21</v>
      </c>
    </row>
    <row r="44" spans="1:7" ht="12.75" customHeight="1" x14ac:dyDescent="0.25">
      <c r="A44" s="7"/>
      <c r="B44" s="64" t="s">
        <v>27</v>
      </c>
      <c r="C44" s="65" t="s">
        <v>92</v>
      </c>
      <c r="D44" s="66">
        <v>0.125</v>
      </c>
      <c r="E44" s="65" t="s">
        <v>74</v>
      </c>
      <c r="F44" s="67">
        <v>180000</v>
      </c>
      <c r="G44" s="68">
        <v>23800</v>
      </c>
    </row>
    <row r="45" spans="1:7" ht="12.75" customHeight="1" x14ac:dyDescent="0.25">
      <c r="A45" s="7"/>
      <c r="B45" s="64" t="s">
        <v>93</v>
      </c>
      <c r="C45" s="65" t="s">
        <v>92</v>
      </c>
      <c r="D45" s="66">
        <v>0.25</v>
      </c>
      <c r="E45" s="65" t="s">
        <v>74</v>
      </c>
      <c r="F45" s="67">
        <v>180000</v>
      </c>
      <c r="G45" s="68">
        <v>47600</v>
      </c>
    </row>
    <row r="46" spans="1:7" ht="12.75" customHeight="1" x14ac:dyDescent="0.25">
      <c r="A46" s="7"/>
      <c r="B46" s="64" t="s">
        <v>94</v>
      </c>
      <c r="C46" s="65" t="s">
        <v>92</v>
      </c>
      <c r="D46" s="65">
        <v>0.25</v>
      </c>
      <c r="E46" s="65" t="s">
        <v>74</v>
      </c>
      <c r="F46" s="67">
        <v>180000</v>
      </c>
      <c r="G46" s="68">
        <v>47600</v>
      </c>
    </row>
    <row r="47" spans="1:7" ht="12.75" customHeight="1" x14ac:dyDescent="0.25">
      <c r="A47" s="7"/>
      <c r="B47" s="64" t="s">
        <v>95</v>
      </c>
      <c r="C47" s="65" t="s">
        <v>92</v>
      </c>
      <c r="D47" s="66">
        <v>0.125</v>
      </c>
      <c r="E47" s="65" t="s">
        <v>74</v>
      </c>
      <c r="F47" s="67">
        <v>180000</v>
      </c>
      <c r="G47" s="68">
        <v>23800</v>
      </c>
    </row>
    <row r="48" spans="1:7" ht="12.75" customHeight="1" x14ac:dyDescent="0.25">
      <c r="A48" s="5"/>
      <c r="B48" s="12" t="s">
        <v>29</v>
      </c>
      <c r="C48" s="13"/>
      <c r="D48" s="13"/>
      <c r="E48" s="13"/>
      <c r="F48" s="14"/>
      <c r="G48" s="15">
        <f>SUM(G44:G47)</f>
        <v>142800</v>
      </c>
    </row>
    <row r="49" spans="1:11" ht="12" customHeight="1" x14ac:dyDescent="0.25">
      <c r="A49" s="2"/>
      <c r="B49" s="59"/>
      <c r="C49" s="60"/>
      <c r="D49" s="60"/>
      <c r="E49" s="60"/>
      <c r="F49" s="61"/>
      <c r="G49" s="61"/>
    </row>
    <row r="50" spans="1:11" ht="12" customHeight="1" x14ac:dyDescent="0.25">
      <c r="A50" s="5"/>
      <c r="B50" s="52" t="s">
        <v>30</v>
      </c>
      <c r="C50" s="53"/>
      <c r="D50" s="54"/>
      <c r="E50" s="54"/>
      <c r="F50" s="55"/>
      <c r="G50" s="55"/>
    </row>
    <row r="51" spans="1:11" ht="24" customHeight="1" x14ac:dyDescent="0.25">
      <c r="A51" s="5"/>
      <c r="B51" s="63" t="s">
        <v>31</v>
      </c>
      <c r="C51" s="63" t="s">
        <v>32</v>
      </c>
      <c r="D51" s="63" t="s">
        <v>33</v>
      </c>
      <c r="E51" s="63" t="s">
        <v>19</v>
      </c>
      <c r="F51" s="63" t="s">
        <v>20</v>
      </c>
      <c r="G51" s="63" t="s">
        <v>21</v>
      </c>
      <c r="K51" s="20"/>
    </row>
    <row r="52" spans="1:11" ht="12.75" customHeight="1" x14ac:dyDescent="0.25">
      <c r="A52" s="7"/>
      <c r="B52" s="69" t="s">
        <v>34</v>
      </c>
      <c r="C52" s="45"/>
      <c r="D52" s="50"/>
      <c r="E52" s="65"/>
      <c r="F52" s="46"/>
      <c r="G52" s="16"/>
      <c r="K52" s="20"/>
    </row>
    <row r="53" spans="1:11" ht="12.75" customHeight="1" x14ac:dyDescent="0.25">
      <c r="A53" s="7"/>
      <c r="B53" s="70" t="s">
        <v>96</v>
      </c>
      <c r="C53" s="45" t="s">
        <v>36</v>
      </c>
      <c r="D53" s="50">
        <v>150</v>
      </c>
      <c r="E53" s="45" t="s">
        <v>76</v>
      </c>
      <c r="F53" s="46">
        <v>2500</v>
      </c>
      <c r="G53" s="17">
        <f>(D53*F53)*1.19</f>
        <v>446250</v>
      </c>
    </row>
    <row r="54" spans="1:11" ht="12.75" customHeight="1" x14ac:dyDescent="0.25">
      <c r="A54" s="7"/>
      <c r="B54" s="69" t="s">
        <v>35</v>
      </c>
      <c r="C54" s="45"/>
      <c r="D54" s="50"/>
      <c r="E54" s="65"/>
      <c r="F54" s="46"/>
      <c r="G54" s="17">
        <f t="shared" ref="G54:G67" si="1">(D54*F54)*1.19</f>
        <v>0</v>
      </c>
    </row>
    <row r="55" spans="1:11" ht="12.75" customHeight="1" x14ac:dyDescent="0.25">
      <c r="A55" s="7"/>
      <c r="B55" s="70" t="s">
        <v>97</v>
      </c>
      <c r="C55" s="45" t="s">
        <v>36</v>
      </c>
      <c r="D55" s="50">
        <v>150</v>
      </c>
      <c r="E55" s="45" t="s">
        <v>76</v>
      </c>
      <c r="F55" s="46">
        <v>950</v>
      </c>
      <c r="G55" s="17">
        <f t="shared" si="1"/>
        <v>169575</v>
      </c>
    </row>
    <row r="56" spans="1:11" ht="12.75" customHeight="1" x14ac:dyDescent="0.25">
      <c r="A56" s="7"/>
      <c r="B56" s="71" t="s">
        <v>98</v>
      </c>
      <c r="C56" s="45" t="s">
        <v>36</v>
      </c>
      <c r="D56" s="50">
        <v>75</v>
      </c>
      <c r="E56" s="45" t="s">
        <v>80</v>
      </c>
      <c r="F56" s="46">
        <v>1100</v>
      </c>
      <c r="G56" s="17">
        <f t="shared" si="1"/>
        <v>98175</v>
      </c>
    </row>
    <row r="57" spans="1:11" ht="12.75" customHeight="1" x14ac:dyDescent="0.25">
      <c r="A57" s="7"/>
      <c r="B57" s="71" t="s">
        <v>99</v>
      </c>
      <c r="C57" s="45" t="s">
        <v>100</v>
      </c>
      <c r="D57" s="50">
        <v>1</v>
      </c>
      <c r="E57" s="45" t="s">
        <v>80</v>
      </c>
      <c r="F57" s="46">
        <v>4200</v>
      </c>
      <c r="G57" s="17">
        <f t="shared" si="1"/>
        <v>4998</v>
      </c>
    </row>
    <row r="58" spans="1:11" ht="12.75" customHeight="1" x14ac:dyDescent="0.25">
      <c r="A58" s="7"/>
      <c r="B58" s="72" t="s">
        <v>101</v>
      </c>
      <c r="C58" s="45"/>
      <c r="D58" s="50"/>
      <c r="E58" s="45"/>
      <c r="F58" s="46"/>
      <c r="G58" s="17">
        <f t="shared" si="1"/>
        <v>0</v>
      </c>
    </row>
    <row r="59" spans="1:11" ht="12.75" customHeight="1" x14ac:dyDescent="0.25">
      <c r="A59" s="7"/>
      <c r="B59" s="70" t="s">
        <v>102</v>
      </c>
      <c r="C59" s="45" t="s">
        <v>103</v>
      </c>
      <c r="D59" s="50">
        <v>2</v>
      </c>
      <c r="E59" s="65" t="s">
        <v>74</v>
      </c>
      <c r="F59" s="46">
        <v>17990</v>
      </c>
      <c r="G59" s="17">
        <f t="shared" si="1"/>
        <v>42816.2</v>
      </c>
    </row>
    <row r="60" spans="1:11" ht="12.75" customHeight="1" x14ac:dyDescent="0.25">
      <c r="A60" s="7"/>
      <c r="B60" s="70" t="s">
        <v>104</v>
      </c>
      <c r="C60" s="45" t="s">
        <v>103</v>
      </c>
      <c r="D60" s="50">
        <v>2</v>
      </c>
      <c r="E60" s="45" t="s">
        <v>80</v>
      </c>
      <c r="F60" s="46">
        <v>18000</v>
      </c>
      <c r="G60" s="17">
        <f t="shared" si="1"/>
        <v>42840</v>
      </c>
    </row>
    <row r="61" spans="1:11" ht="12.75" customHeight="1" x14ac:dyDescent="0.25">
      <c r="A61" s="7"/>
      <c r="B61" s="69" t="s">
        <v>105</v>
      </c>
      <c r="C61" s="45"/>
      <c r="D61" s="50"/>
      <c r="E61" s="45"/>
      <c r="F61" s="46"/>
      <c r="G61" s="17">
        <f t="shared" si="1"/>
        <v>0</v>
      </c>
    </row>
    <row r="62" spans="1:11" ht="12.75" customHeight="1" x14ac:dyDescent="0.25">
      <c r="A62" s="7"/>
      <c r="B62" s="71" t="s">
        <v>106</v>
      </c>
      <c r="C62" s="45" t="s">
        <v>100</v>
      </c>
      <c r="D62" s="50">
        <v>0.25</v>
      </c>
      <c r="E62" s="45" t="s">
        <v>80</v>
      </c>
      <c r="F62" s="46">
        <v>32000</v>
      </c>
      <c r="G62" s="17">
        <f t="shared" si="1"/>
        <v>9520</v>
      </c>
    </row>
    <row r="63" spans="1:11" ht="12.75" customHeight="1" x14ac:dyDescent="0.25">
      <c r="A63" s="7"/>
      <c r="B63" s="71" t="s">
        <v>107</v>
      </c>
      <c r="C63" s="45" t="s">
        <v>100</v>
      </c>
      <c r="D63" s="50">
        <v>1</v>
      </c>
      <c r="E63" s="45" t="s">
        <v>76</v>
      </c>
      <c r="F63" s="46">
        <v>19800</v>
      </c>
      <c r="G63" s="17">
        <f t="shared" si="1"/>
        <v>23562</v>
      </c>
    </row>
    <row r="64" spans="1:11" ht="12.75" customHeight="1" x14ac:dyDescent="0.25">
      <c r="A64" s="7"/>
      <c r="B64" s="69" t="s">
        <v>108</v>
      </c>
      <c r="C64" s="45"/>
      <c r="D64" s="50"/>
      <c r="E64" s="45"/>
      <c r="F64" s="46"/>
      <c r="G64" s="17">
        <f t="shared" si="1"/>
        <v>0</v>
      </c>
    </row>
    <row r="65" spans="1:7" ht="12.75" customHeight="1" x14ac:dyDescent="0.25">
      <c r="A65" s="7"/>
      <c r="B65" s="70" t="s">
        <v>109</v>
      </c>
      <c r="C65" s="45" t="s">
        <v>36</v>
      </c>
      <c r="D65" s="50">
        <v>0.375</v>
      </c>
      <c r="E65" s="45" t="s">
        <v>76</v>
      </c>
      <c r="F65" s="46">
        <v>5600</v>
      </c>
      <c r="G65" s="17">
        <v>3650</v>
      </c>
    </row>
    <row r="66" spans="1:7" ht="11.25" customHeight="1" x14ac:dyDescent="0.25">
      <c r="A66" s="7"/>
      <c r="B66" s="69" t="s">
        <v>38</v>
      </c>
      <c r="C66" s="45"/>
      <c r="D66" s="50"/>
      <c r="E66" s="45"/>
      <c r="F66" s="46"/>
      <c r="G66" s="17">
        <f t="shared" si="1"/>
        <v>0</v>
      </c>
    </row>
    <row r="67" spans="1:7" ht="12.75" customHeight="1" x14ac:dyDescent="0.25">
      <c r="A67" s="7"/>
      <c r="B67" s="70" t="s">
        <v>110</v>
      </c>
      <c r="C67" s="45" t="s">
        <v>111</v>
      </c>
      <c r="D67" s="50">
        <v>25</v>
      </c>
      <c r="E67" s="45" t="s">
        <v>112</v>
      </c>
      <c r="F67" s="46">
        <v>820</v>
      </c>
      <c r="G67" s="17">
        <f t="shared" si="1"/>
        <v>24395</v>
      </c>
    </row>
    <row r="68" spans="1:7" ht="13.5" customHeight="1" x14ac:dyDescent="0.25">
      <c r="A68" s="5"/>
      <c r="B68" s="12" t="s">
        <v>37</v>
      </c>
      <c r="C68" s="13"/>
      <c r="D68" s="13"/>
      <c r="E68" s="13"/>
      <c r="F68" s="14"/>
      <c r="G68" s="15">
        <f>SUM(G52:G67)</f>
        <v>865781.2</v>
      </c>
    </row>
    <row r="69" spans="1:7" ht="12" customHeight="1" x14ac:dyDescent="0.25">
      <c r="A69" s="2"/>
      <c r="B69" s="59"/>
      <c r="C69" s="60"/>
      <c r="D69" s="60"/>
      <c r="E69" s="73"/>
      <c r="F69" s="61"/>
      <c r="G69" s="61"/>
    </row>
    <row r="70" spans="1:7" ht="12" customHeight="1" x14ac:dyDescent="0.25">
      <c r="A70" s="5"/>
      <c r="B70" s="52" t="s">
        <v>38</v>
      </c>
      <c r="C70" s="53"/>
      <c r="D70" s="54"/>
      <c r="E70" s="54"/>
      <c r="F70" s="55"/>
      <c r="G70" s="55"/>
    </row>
    <row r="71" spans="1:7" ht="24" customHeight="1" x14ac:dyDescent="0.25">
      <c r="A71" s="5"/>
      <c r="B71" s="62" t="s">
        <v>39</v>
      </c>
      <c r="C71" s="63" t="s">
        <v>32</v>
      </c>
      <c r="D71" s="63" t="s">
        <v>33</v>
      </c>
      <c r="E71" s="62" t="s">
        <v>19</v>
      </c>
      <c r="F71" s="63" t="s">
        <v>20</v>
      </c>
      <c r="G71" s="62" t="s">
        <v>21</v>
      </c>
    </row>
    <row r="72" spans="1:7" ht="12.75" customHeight="1" x14ac:dyDescent="0.25">
      <c r="A72" s="7"/>
      <c r="B72" s="71" t="s">
        <v>113</v>
      </c>
      <c r="C72" s="45" t="s">
        <v>17</v>
      </c>
      <c r="D72" s="74">
        <v>1</v>
      </c>
      <c r="E72" s="45" t="s">
        <v>114</v>
      </c>
      <c r="F72" s="75">
        <v>25000</v>
      </c>
      <c r="G72" s="46">
        <v>23800</v>
      </c>
    </row>
    <row r="73" spans="1:7" ht="13.5" customHeight="1" x14ac:dyDescent="0.25">
      <c r="A73" s="5"/>
      <c r="B73" s="76" t="s">
        <v>40</v>
      </c>
      <c r="C73" s="77"/>
      <c r="D73" s="77"/>
      <c r="E73" s="77"/>
      <c r="F73" s="78"/>
      <c r="G73" s="79">
        <f>SUM(G72)</f>
        <v>23800</v>
      </c>
    </row>
    <row r="74" spans="1:7" ht="12" customHeight="1" x14ac:dyDescent="0.25">
      <c r="A74" s="2"/>
      <c r="B74" s="80"/>
      <c r="C74" s="80"/>
      <c r="D74" s="80"/>
      <c r="E74" s="80"/>
      <c r="F74" s="81"/>
      <c r="G74" s="81"/>
    </row>
    <row r="75" spans="1:7" ht="12" customHeight="1" x14ac:dyDescent="0.25">
      <c r="A75" s="19"/>
      <c r="B75" s="82" t="s">
        <v>41</v>
      </c>
      <c r="C75" s="83"/>
      <c r="D75" s="83"/>
      <c r="E75" s="83"/>
      <c r="F75" s="83"/>
      <c r="G75" s="84">
        <f>G33+G40+G48+G68+G73</f>
        <v>2292381.2000000002</v>
      </c>
    </row>
    <row r="76" spans="1:7" ht="12" customHeight="1" x14ac:dyDescent="0.25">
      <c r="A76" s="19"/>
      <c r="B76" s="85" t="s">
        <v>42</v>
      </c>
      <c r="C76" s="86"/>
      <c r="D76" s="86"/>
      <c r="E76" s="86"/>
      <c r="F76" s="86"/>
      <c r="G76" s="87">
        <f>G75*0.05</f>
        <v>114619.06000000001</v>
      </c>
    </row>
    <row r="77" spans="1:7" ht="12" customHeight="1" x14ac:dyDescent="0.25">
      <c r="A77" s="19"/>
      <c r="B77" s="88" t="s">
        <v>43</v>
      </c>
      <c r="C77" s="89"/>
      <c r="D77" s="89"/>
      <c r="E77" s="89"/>
      <c r="F77" s="89"/>
      <c r="G77" s="90">
        <f>G76+G75</f>
        <v>2407000.2600000002</v>
      </c>
    </row>
    <row r="78" spans="1:7" ht="12" customHeight="1" x14ac:dyDescent="0.25">
      <c r="A78" s="19"/>
      <c r="B78" s="85" t="s">
        <v>44</v>
      </c>
      <c r="C78" s="86"/>
      <c r="D78" s="86"/>
      <c r="E78" s="86"/>
      <c r="F78" s="86"/>
      <c r="G78" s="87">
        <f>G12</f>
        <v>3450000</v>
      </c>
    </row>
    <row r="79" spans="1:7" ht="12" customHeight="1" x14ac:dyDescent="0.25">
      <c r="A79" s="19"/>
      <c r="B79" s="91" t="s">
        <v>45</v>
      </c>
      <c r="C79" s="92"/>
      <c r="D79" s="92"/>
      <c r="E79" s="92"/>
      <c r="F79" s="92"/>
      <c r="G79" s="93">
        <f>G78-G77</f>
        <v>1042999.7399999998</v>
      </c>
    </row>
    <row r="80" spans="1:7" ht="12" customHeight="1" x14ac:dyDescent="0.25">
      <c r="A80" s="19"/>
      <c r="B80" s="94" t="s">
        <v>115</v>
      </c>
      <c r="C80" s="95"/>
      <c r="D80" s="95"/>
      <c r="E80" s="95"/>
      <c r="F80" s="95"/>
      <c r="G80" s="96"/>
    </row>
    <row r="81" spans="1:7" ht="12.75" customHeight="1" thickBot="1" x14ac:dyDescent="0.3">
      <c r="A81" s="19"/>
      <c r="B81" s="97"/>
      <c r="C81" s="95"/>
      <c r="D81" s="95"/>
      <c r="E81" s="95"/>
      <c r="F81" s="95"/>
      <c r="G81" s="96"/>
    </row>
    <row r="82" spans="1:7" ht="12" customHeight="1" x14ac:dyDescent="0.25">
      <c r="A82" s="19"/>
      <c r="B82" s="98" t="s">
        <v>116</v>
      </c>
      <c r="C82" s="99"/>
      <c r="D82" s="99"/>
      <c r="E82" s="99"/>
      <c r="F82" s="100"/>
      <c r="G82" s="96"/>
    </row>
    <row r="83" spans="1:7" ht="12" customHeight="1" x14ac:dyDescent="0.25">
      <c r="A83" s="19"/>
      <c r="B83" s="101" t="s">
        <v>46</v>
      </c>
      <c r="C83" s="102"/>
      <c r="D83" s="102"/>
      <c r="E83" s="102"/>
      <c r="F83" s="103"/>
      <c r="G83" s="96"/>
    </row>
    <row r="84" spans="1:7" ht="12" customHeight="1" x14ac:dyDescent="0.25">
      <c r="A84" s="19"/>
      <c r="B84" s="101" t="s">
        <v>47</v>
      </c>
      <c r="C84" s="102"/>
      <c r="D84" s="102"/>
      <c r="E84" s="102"/>
      <c r="F84" s="103"/>
      <c r="G84" s="96"/>
    </row>
    <row r="85" spans="1:7" ht="12" customHeight="1" x14ac:dyDescent="0.25">
      <c r="A85" s="19"/>
      <c r="B85" s="101" t="s">
        <v>48</v>
      </c>
      <c r="C85" s="102"/>
      <c r="D85" s="102"/>
      <c r="E85" s="102"/>
      <c r="F85" s="103"/>
      <c r="G85" s="96"/>
    </row>
    <row r="86" spans="1:7" ht="12" customHeight="1" x14ac:dyDescent="0.25">
      <c r="A86" s="19"/>
      <c r="B86" s="101" t="s">
        <v>49</v>
      </c>
      <c r="C86" s="102"/>
      <c r="D86" s="102"/>
      <c r="E86" s="102"/>
      <c r="F86" s="103"/>
      <c r="G86" s="96"/>
    </row>
    <row r="87" spans="1:7" ht="12" customHeight="1" x14ac:dyDescent="0.25">
      <c r="A87" s="19"/>
      <c r="B87" s="101" t="s">
        <v>50</v>
      </c>
      <c r="C87" s="102"/>
      <c r="D87" s="102"/>
      <c r="E87" s="102"/>
      <c r="F87" s="103"/>
      <c r="G87" s="96"/>
    </row>
    <row r="88" spans="1:7" ht="12.75" customHeight="1" thickBot="1" x14ac:dyDescent="0.3">
      <c r="A88" s="19"/>
      <c r="B88" s="104" t="s">
        <v>51</v>
      </c>
      <c r="C88" s="105"/>
      <c r="D88" s="105"/>
      <c r="E88" s="105"/>
      <c r="F88" s="106"/>
      <c r="G88" s="96"/>
    </row>
    <row r="89" spans="1:7" ht="12.75" customHeight="1" x14ac:dyDescent="0.25">
      <c r="A89" s="19"/>
      <c r="B89" s="97"/>
      <c r="C89" s="102"/>
      <c r="D89" s="102"/>
      <c r="E89" s="102"/>
      <c r="F89" s="102"/>
      <c r="G89" s="96"/>
    </row>
    <row r="90" spans="1:7" ht="15" customHeight="1" thickBot="1" x14ac:dyDescent="0.3">
      <c r="A90" s="19"/>
      <c r="B90" s="132" t="s">
        <v>52</v>
      </c>
      <c r="C90" s="133"/>
      <c r="D90" s="107"/>
      <c r="E90" s="108"/>
      <c r="F90" s="108"/>
      <c r="G90" s="96"/>
    </row>
    <row r="91" spans="1:7" ht="12" customHeight="1" x14ac:dyDescent="0.25">
      <c r="A91" s="19"/>
      <c r="B91" s="109" t="s">
        <v>39</v>
      </c>
      <c r="C91" s="110" t="s">
        <v>53</v>
      </c>
      <c r="D91" s="111" t="s">
        <v>54</v>
      </c>
      <c r="E91" s="108"/>
      <c r="F91" s="108"/>
      <c r="G91" s="96"/>
    </row>
    <row r="92" spans="1:7" ht="12" customHeight="1" x14ac:dyDescent="0.25">
      <c r="A92" s="19"/>
      <c r="B92" s="112" t="s">
        <v>55</v>
      </c>
      <c r="C92" s="113">
        <v>150000</v>
      </c>
      <c r="D92" s="114">
        <f>(C92/C98)</f>
        <v>0.11418766514391071</v>
      </c>
      <c r="E92" s="108"/>
      <c r="F92" s="108"/>
      <c r="G92" s="96"/>
    </row>
    <row r="93" spans="1:7" ht="12" customHeight="1" x14ac:dyDescent="0.25">
      <c r="A93" s="19"/>
      <c r="B93" s="112" t="s">
        <v>56</v>
      </c>
      <c r="C93" s="115">
        <v>0</v>
      </c>
      <c r="D93" s="114">
        <v>0</v>
      </c>
      <c r="E93" s="108"/>
      <c r="F93" s="108"/>
      <c r="G93" s="96"/>
    </row>
    <row r="94" spans="1:7" ht="12" customHeight="1" x14ac:dyDescent="0.25">
      <c r="A94" s="19"/>
      <c r="B94" s="112" t="s">
        <v>57</v>
      </c>
      <c r="C94" s="113">
        <v>356100</v>
      </c>
      <c r="D94" s="114">
        <f>(C94/C98)</f>
        <v>0.27108151705164402</v>
      </c>
      <c r="E94" s="108"/>
      <c r="F94" s="108"/>
      <c r="G94" s="96"/>
    </row>
    <row r="95" spans="1:7" ht="12" customHeight="1" x14ac:dyDescent="0.25">
      <c r="A95" s="19"/>
      <c r="B95" s="112" t="s">
        <v>31</v>
      </c>
      <c r="C95" s="113">
        <v>632473</v>
      </c>
      <c r="D95" s="114">
        <f>(C95/C98)</f>
        <v>0.48147076757709761</v>
      </c>
      <c r="E95" s="108"/>
      <c r="F95" s="108"/>
      <c r="G95" s="96"/>
    </row>
    <row r="96" spans="1:7" ht="12" customHeight="1" x14ac:dyDescent="0.25">
      <c r="A96" s="19"/>
      <c r="B96" s="112" t="s">
        <v>58</v>
      </c>
      <c r="C96" s="116">
        <v>112500</v>
      </c>
      <c r="D96" s="114">
        <f>(C96/C98)</f>
        <v>8.5640748857933033E-2</v>
      </c>
      <c r="E96" s="117"/>
      <c r="F96" s="117"/>
      <c r="G96" s="96"/>
    </row>
    <row r="97" spans="1:7" ht="12" customHeight="1" x14ac:dyDescent="0.25">
      <c r="A97" s="19"/>
      <c r="B97" s="112" t="s">
        <v>59</v>
      </c>
      <c r="C97" s="116">
        <v>62554</v>
      </c>
      <c r="D97" s="114">
        <f>(C97/C98)</f>
        <v>4.7619301369414606E-2</v>
      </c>
      <c r="E97" s="117"/>
      <c r="F97" s="117"/>
      <c r="G97" s="96"/>
    </row>
    <row r="98" spans="1:7" ht="12.75" customHeight="1" thickBot="1" x14ac:dyDescent="0.3">
      <c r="A98" s="19"/>
      <c r="B98" s="118" t="s">
        <v>60</v>
      </c>
      <c r="C98" s="119">
        <f>SUM(C92:C97)</f>
        <v>1313627</v>
      </c>
      <c r="D98" s="120">
        <f>SUM(D92:D97)</f>
        <v>1</v>
      </c>
      <c r="E98" s="117"/>
      <c r="F98" s="117"/>
      <c r="G98" s="96"/>
    </row>
    <row r="99" spans="1:7" ht="12" customHeight="1" x14ac:dyDescent="0.25">
      <c r="A99" s="19"/>
      <c r="B99" s="97"/>
      <c r="C99" s="95"/>
      <c r="D99" s="95"/>
      <c r="E99" s="95"/>
      <c r="F99" s="95"/>
      <c r="G99" s="96"/>
    </row>
    <row r="100" spans="1:7" ht="12.75" customHeight="1" x14ac:dyDescent="0.25">
      <c r="A100" s="19"/>
      <c r="B100" s="23"/>
      <c r="C100" s="95"/>
      <c r="D100" s="95"/>
      <c r="E100" s="95"/>
      <c r="F100" s="95"/>
      <c r="G100" s="96"/>
    </row>
    <row r="101" spans="1:7" ht="12" customHeight="1" thickBot="1" x14ac:dyDescent="0.3">
      <c r="A101" s="18"/>
      <c r="B101" s="121"/>
      <c r="C101" s="122" t="s">
        <v>61</v>
      </c>
      <c r="D101" s="123"/>
      <c r="E101" s="124"/>
      <c r="F101" s="125"/>
      <c r="G101" s="96"/>
    </row>
    <row r="102" spans="1:7" ht="12" customHeight="1" x14ac:dyDescent="0.25">
      <c r="A102" s="19"/>
      <c r="B102" s="126" t="s">
        <v>62</v>
      </c>
      <c r="C102" s="127">
        <v>140</v>
      </c>
      <c r="D102" s="127">
        <v>150</v>
      </c>
      <c r="E102" s="128">
        <v>160</v>
      </c>
      <c r="F102" s="129"/>
      <c r="G102" s="130"/>
    </row>
    <row r="103" spans="1:7" ht="12.75" customHeight="1" thickBot="1" x14ac:dyDescent="0.3">
      <c r="A103" s="19"/>
      <c r="B103" s="118" t="s">
        <v>63</v>
      </c>
      <c r="C103" s="119">
        <f>(G77/C102)</f>
        <v>17192.859</v>
      </c>
      <c r="D103" s="119">
        <f>(G77/D102)</f>
        <v>16046.668400000002</v>
      </c>
      <c r="E103" s="131">
        <f>(G77/E102)</f>
        <v>15043.751625000001</v>
      </c>
      <c r="F103" s="129"/>
      <c r="G103" s="130"/>
    </row>
    <row r="104" spans="1:7" ht="15.6" customHeight="1" x14ac:dyDescent="0.25">
      <c r="A104" s="19"/>
      <c r="B104" s="94" t="s">
        <v>64</v>
      </c>
      <c r="C104" s="102"/>
      <c r="D104" s="102"/>
      <c r="E104" s="102"/>
      <c r="F104" s="102"/>
      <c r="G104" s="102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Lentejas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2023-05-03T19:54:55Z</dcterms:modified>
</cp:coreProperties>
</file>