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20490" windowHeight="7755"/>
  </bookViews>
  <sheets>
    <sheet name="LILIU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56" i="1" l="1"/>
  <c r="G57" i="1"/>
  <c r="G55" i="1"/>
  <c r="G58" i="1" s="1"/>
  <c r="G46" i="1"/>
  <c r="G48" i="1"/>
  <c r="G50" i="1"/>
  <c r="G22" i="1"/>
  <c r="G23" i="1"/>
  <c r="G24" i="1"/>
  <c r="G25" i="1"/>
  <c r="G26" i="1"/>
  <c r="G27" i="1"/>
  <c r="G28" i="1"/>
  <c r="G39" i="1" l="1"/>
  <c r="G34" i="1" l="1"/>
  <c r="G44" i="1" l="1"/>
  <c r="C78" i="1" l="1"/>
  <c r="C81" i="1"/>
  <c r="G21" i="1"/>
  <c r="G63" i="1"/>
  <c r="G29" i="1" l="1"/>
  <c r="C77" i="1" s="1"/>
  <c r="G51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<sst xmlns="http://schemas.openxmlformats.org/spreadsheetml/2006/main" count="142" uniqueCount="105">
  <si>
    <t>RUBRO O CULTIVO</t>
  </si>
  <si>
    <t>LILIUM</t>
  </si>
  <si>
    <t>RENDIMIENTO (Varas/100m2.)</t>
  </si>
  <si>
    <t>VARIEDAD</t>
  </si>
  <si>
    <t>POLYANNA</t>
  </si>
  <si>
    <t>FECHA ESTIMADA  PRECIO VENTA</t>
  </si>
  <si>
    <t>DICIEMBRE</t>
  </si>
  <si>
    <t>NIVEL TECNOLÓGICO</t>
  </si>
  <si>
    <t>MEDIO</t>
  </si>
  <si>
    <t>PRECIO ESPERADO ($/Vara)</t>
  </si>
  <si>
    <t>REGIÓN</t>
  </si>
  <si>
    <t>ÑUBLE</t>
  </si>
  <si>
    <t>INGRESO ESPERADO, con IVA ($)</t>
  </si>
  <si>
    <t>AGENCIA DE ÁREA</t>
  </si>
  <si>
    <t>SAN CARLOS</t>
  </si>
  <si>
    <t>DESTINO PRODUCCION</t>
  </si>
  <si>
    <t>FLORERIAS, FERIA</t>
  </si>
  <si>
    <t>COMUNA/LOCALIDAD</t>
  </si>
  <si>
    <t>SAN CARLOS, ÑIQUEN</t>
  </si>
  <si>
    <t>FECHA DE COSECHA</t>
  </si>
  <si>
    <t>OCTUBRE-ABRIL</t>
  </si>
  <si>
    <t>FECHA PRECIO INSUMOS</t>
  </si>
  <si>
    <t>CONTINGENCIA</t>
  </si>
  <si>
    <t>HELADA, SEQUIA</t>
  </si>
  <si>
    <t>COSTOS DIRECTOS DE PRODUCCIÓN POR 100m2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</si>
  <si>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</si>
  <si>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</si>
  <si>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</si>
  <si>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</si>
  <si>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</si>
  <si>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</si>
  <si>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</si>
  <si>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Preparacion de suelos</t>
  </si>
  <si>
    <t>JH</t>
  </si>
  <si>
    <t>Enero</t>
  </si>
  <si>
    <t>Aplicación de fertilizantes</t>
  </si>
  <si>
    <t>Enero-Febrero</t>
  </si>
  <si>
    <t>Plantacion</t>
  </si>
  <si>
    <t>Marzo</t>
  </si>
  <si>
    <t>Aplicación de herbicida</t>
  </si>
  <si>
    <t>Febrero</t>
  </si>
  <si>
    <t>Aplicación fungicida</t>
  </si>
  <si>
    <t>Abril</t>
  </si>
  <si>
    <t>Riego</t>
  </si>
  <si>
    <t>Octubre-Marzo</t>
  </si>
  <si>
    <t>Cosecha</t>
  </si>
  <si>
    <t>Octubre-Diciembre</t>
  </si>
  <si>
    <t>Control de malezas</t>
  </si>
  <si>
    <t>Mayo-Septiembre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</si>
  <si>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</si>
  <si>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</si>
  <si>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</si>
  <si>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</si>
  <si>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</si>
  <si>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</si>
  <si>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</si>
  <si>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</si>
  <si>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</si>
  <si>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BULBOS</t>
  </si>
  <si>
    <t>Polyanna</t>
  </si>
  <si>
    <t>Un</t>
  </si>
  <si>
    <t>Enero-Marzo</t>
  </si>
  <si>
    <t>FERTILIZANTES</t>
  </si>
  <si>
    <t>Mezcla 9-41-12</t>
  </si>
  <si>
    <t>Kg</t>
  </si>
  <si>
    <t>HERBICIDA</t>
  </si>
  <si>
    <t>Linurex</t>
  </si>
  <si>
    <t>Lt</t>
  </si>
  <si>
    <t>FUNGICIDA</t>
  </si>
  <si>
    <t>Polyben 50 WP</t>
  </si>
  <si>
    <t>Subtotal Insumos</t>
  </si>
  <si>
    <t>OTROS</t>
  </si>
  <si>
    <t>Item</t>
  </si>
  <si>
    <t>Mulch</t>
  </si>
  <si>
    <t>Fardo</t>
  </si>
  <si>
    <t>Envoltorio</t>
  </si>
  <si>
    <t>Octubre-Abril</t>
  </si>
  <si>
    <t>Flete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</si>
  <si>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</si>
  <si>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</si>
  <si>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</si>
  <si>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</si>
  <si>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</si>
  <si>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</si>
  <si>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</si>
  <si>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</si>
  <si>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</si>
  <si>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</si>
  <si>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</si>
  <si>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</si>
  <si>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</si>
  <si>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</si>
  <si>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</si>
  <si>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$/100m2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</si>
  <si>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</si>
  <si>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</si>
  <si>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</si>
  <si>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</si>
  <si>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</si>
  <si>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</si>
  <si>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</si>
  <si>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($/vara)</t>
  </si>
  <si>
    <t>Rendimiento (Varas/100m2)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</si>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</sst>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left" vertical="center" wrapText="1"/>
    </xf>
    <xf numFmtId="49" fontId="19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workbookViewId="0">
      <selection activeCell="L42" sqref="L4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5500</v>
      </c>
    </row>
    <row r="10" spans="1:7" ht="18.75" customHeight="1" x14ac:dyDescent="0.25">
      <c r="A10" s="5"/>
      <c r="B10" s="10" t="s">
        <v>3</v>
      </c>
      <c r="C10" s="117" t="s">
        <v>4</v>
      </c>
      <c r="D10" s="11"/>
      <c r="E10" s="143" t="s">
        <v>5</v>
      </c>
      <c r="F10" s="144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19">
        <v>1000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5500000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20</v>
      </c>
    </row>
    <row r="15" spans="1:7" ht="25.5" customHeight="1" x14ac:dyDescent="0.25">
      <c r="A15" s="5"/>
      <c r="B15" s="10" t="s">
        <v>21</v>
      </c>
      <c r="C15" s="118">
        <v>44986</v>
      </c>
      <c r="D15" s="11"/>
      <c r="E15" s="147" t="s">
        <v>22</v>
      </c>
      <c r="F15" s="148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9" t="s">
        <v>24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0.5</v>
      </c>
      <c r="E21" s="31" t="s">
        <v>34</v>
      </c>
      <c r="F21" s="17">
        <v>15000</v>
      </c>
      <c r="G21" s="17">
        <f>(D21*F21)</f>
        <v>7500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0.5</v>
      </c>
      <c r="E22" s="31" t="s">
        <v>36</v>
      </c>
      <c r="F22" s="17">
        <v>15000</v>
      </c>
      <c r="G22" s="17">
        <f t="shared" ref="G22:G28" si="0">(D22*F22)</f>
        <v>7500</v>
      </c>
    </row>
    <row r="23" spans="1:7" ht="12.75" customHeight="1" x14ac:dyDescent="0.25">
      <c r="A23" s="23"/>
      <c r="B23" s="12" t="s">
        <v>37</v>
      </c>
      <c r="C23" s="31" t="s">
        <v>33</v>
      </c>
      <c r="D23" s="32">
        <v>5</v>
      </c>
      <c r="E23" s="31" t="s">
        <v>38</v>
      </c>
      <c r="F23" s="17">
        <v>15000</v>
      </c>
      <c r="G23" s="17">
        <f t="shared" si="0"/>
        <v>75000</v>
      </c>
    </row>
    <row r="24" spans="1:7" ht="12.75" customHeight="1" x14ac:dyDescent="0.25">
      <c r="A24" s="23"/>
      <c r="B24" s="12" t="s">
        <v>39</v>
      </c>
      <c r="C24" s="31" t="s">
        <v>33</v>
      </c>
      <c r="D24" s="32">
        <v>0.5</v>
      </c>
      <c r="E24" s="31" t="s">
        <v>40</v>
      </c>
      <c r="F24" s="17">
        <v>15000</v>
      </c>
      <c r="G24" s="17">
        <f t="shared" si="0"/>
        <v>7500</v>
      </c>
    </row>
    <row r="25" spans="1:7" ht="12.75" customHeight="1" x14ac:dyDescent="0.25">
      <c r="A25" s="23"/>
      <c r="B25" s="12" t="s">
        <v>41</v>
      </c>
      <c r="C25" s="31" t="s">
        <v>33</v>
      </c>
      <c r="D25" s="32">
        <v>0.5</v>
      </c>
      <c r="E25" s="31" t="s">
        <v>42</v>
      </c>
      <c r="F25" s="17">
        <v>15000</v>
      </c>
      <c r="G25" s="17">
        <f t="shared" si="0"/>
        <v>7500</v>
      </c>
    </row>
    <row r="26" spans="1:7" ht="12.75" customHeight="1" x14ac:dyDescent="0.25">
      <c r="A26" s="23"/>
      <c r="B26" s="12" t="s">
        <v>43</v>
      </c>
      <c r="C26" s="31" t="s">
        <v>33</v>
      </c>
      <c r="D26" s="32">
        <v>3</v>
      </c>
      <c r="E26" s="31" t="s">
        <v>44</v>
      </c>
      <c r="F26" s="17">
        <v>15000</v>
      </c>
      <c r="G26" s="17">
        <f t="shared" si="0"/>
        <v>45000</v>
      </c>
    </row>
    <row r="27" spans="1:7" ht="12.75" customHeight="1" x14ac:dyDescent="0.25">
      <c r="A27" s="23"/>
      <c r="B27" s="12" t="s">
        <v>45</v>
      </c>
      <c r="C27" s="31" t="s">
        <v>33</v>
      </c>
      <c r="D27" s="32">
        <v>6</v>
      </c>
      <c r="E27" s="31" t="s">
        <v>46</v>
      </c>
      <c r="F27" s="17">
        <v>15000</v>
      </c>
      <c r="G27" s="17">
        <f t="shared" si="0"/>
        <v>90000</v>
      </c>
    </row>
    <row r="28" spans="1:7" ht="12.75" customHeight="1" x14ac:dyDescent="0.25">
      <c r="A28" s="23"/>
      <c r="B28" s="12" t="s">
        <v>47</v>
      </c>
      <c r="C28" s="31" t="s">
        <v>33</v>
      </c>
      <c r="D28" s="32">
        <v>2</v>
      </c>
      <c r="E28" s="31" t="s">
        <v>48</v>
      </c>
      <c r="F28" s="17">
        <v>15000</v>
      </c>
      <c r="G28" s="17">
        <f t="shared" si="0"/>
        <v>30000</v>
      </c>
    </row>
    <row r="29" spans="1:7" ht="12.75" customHeight="1" x14ac:dyDescent="0.25">
      <c r="A29" s="23"/>
      <c r="B29" s="33" t="s">
        <v>49</v>
      </c>
      <c r="C29" s="34"/>
      <c r="D29" s="34"/>
      <c r="E29" s="34"/>
      <c r="F29" s="35"/>
      <c r="G29" s="36">
        <f>SUM(G21:G28)</f>
        <v>270000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50</v>
      </c>
      <c r="C31" s="39"/>
      <c r="D31" s="40"/>
      <c r="E31" s="40"/>
      <c r="F31" s="41"/>
      <c r="G31" s="41"/>
    </row>
    <row r="32" spans="1:7" ht="24" customHeight="1" x14ac:dyDescent="0.25">
      <c r="A32" s="5"/>
      <c r="B32" s="122" t="s">
        <v>26</v>
      </c>
      <c r="C32" s="123" t="s">
        <v>27</v>
      </c>
      <c r="D32" s="123" t="s">
        <v>28</v>
      </c>
      <c r="E32" s="122" t="s">
        <v>29</v>
      </c>
      <c r="F32" s="123" t="s">
        <v>30</v>
      </c>
      <c r="G32" s="122" t="s">
        <v>31</v>
      </c>
    </row>
    <row r="33" spans="1:11" ht="12" customHeight="1" x14ac:dyDescent="0.25">
      <c r="A33" s="72"/>
      <c r="B33" s="128"/>
      <c r="C33" s="129"/>
      <c r="D33" s="129"/>
      <c r="E33" s="129"/>
      <c r="F33" s="130"/>
      <c r="G33" s="130"/>
    </row>
    <row r="34" spans="1:11" ht="12" customHeight="1" x14ac:dyDescent="0.25">
      <c r="A34" s="5"/>
      <c r="B34" s="124" t="s">
        <v>51</v>
      </c>
      <c r="C34" s="125"/>
      <c r="D34" s="125"/>
      <c r="E34" s="125"/>
      <c r="F34" s="126"/>
      <c r="G34" s="127">
        <f>SUM(G33:G33)</f>
        <v>0</v>
      </c>
    </row>
    <row r="35" spans="1:11" ht="12" customHeight="1" x14ac:dyDescent="0.25">
      <c r="A35" s="2"/>
      <c r="B35" s="42"/>
      <c r="C35" s="43"/>
      <c r="D35" s="43"/>
      <c r="E35" s="43"/>
      <c r="F35" s="44"/>
      <c r="G35" s="44"/>
    </row>
    <row r="36" spans="1:11" ht="12" customHeight="1" x14ac:dyDescent="0.25">
      <c r="A36" s="5"/>
      <c r="B36" s="38" t="s">
        <v>52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45" t="s">
        <v>26</v>
      </c>
      <c r="C37" s="45" t="s">
        <v>27</v>
      </c>
      <c r="D37" s="45" t="s">
        <v>28</v>
      </c>
      <c r="E37" s="45" t="s">
        <v>29</v>
      </c>
      <c r="F37" s="46" t="s">
        <v>30</v>
      </c>
      <c r="G37" s="45" t="s">
        <v>31</v>
      </c>
    </row>
    <row r="38" spans="1:11" ht="12.75" customHeight="1" x14ac:dyDescent="0.25">
      <c r="A38" s="23"/>
      <c r="B38" s="12"/>
      <c r="C38" s="31"/>
      <c r="D38" s="32"/>
      <c r="E38" s="31"/>
      <c r="F38" s="17"/>
      <c r="G38" s="17"/>
    </row>
    <row r="39" spans="1:11" ht="12.75" customHeight="1" x14ac:dyDescent="0.25">
      <c r="A39" s="5"/>
      <c r="B39" s="47" t="s">
        <v>53</v>
      </c>
      <c r="C39" s="48"/>
      <c r="D39" s="48"/>
      <c r="E39" s="48"/>
      <c r="F39" s="49"/>
      <c r="G39" s="50">
        <f>SUM(G38:G38)</f>
        <v>0</v>
      </c>
    </row>
    <row r="40" spans="1:11" ht="12" customHeight="1" x14ac:dyDescent="0.25">
      <c r="A40" s="2"/>
      <c r="B40" s="42"/>
      <c r="C40" s="43"/>
      <c r="D40" s="43"/>
      <c r="E40" s="43"/>
      <c r="F40" s="44"/>
      <c r="G40" s="44"/>
    </row>
    <row r="41" spans="1:11" ht="12" customHeight="1" x14ac:dyDescent="0.25">
      <c r="A41" s="5"/>
      <c r="B41" s="38" t="s">
        <v>54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46" t="s">
        <v>55</v>
      </c>
      <c r="C42" s="46" t="s">
        <v>56</v>
      </c>
      <c r="D42" s="46" t="s">
        <v>57</v>
      </c>
      <c r="E42" s="46" t="s">
        <v>29</v>
      </c>
      <c r="F42" s="46" t="s">
        <v>30</v>
      </c>
      <c r="G42" s="46" t="s">
        <v>31</v>
      </c>
      <c r="K42" s="116"/>
    </row>
    <row r="43" spans="1:11" ht="12.75" customHeight="1" x14ac:dyDescent="0.25">
      <c r="A43" s="23"/>
      <c r="B43" s="131" t="s">
        <v>58</v>
      </c>
      <c r="C43" s="120"/>
      <c r="D43" s="121"/>
      <c r="E43" s="120"/>
      <c r="F43" s="121"/>
      <c r="G43" s="53"/>
      <c r="K43" s="116"/>
    </row>
    <row r="44" spans="1:11" ht="12.75" customHeight="1" x14ac:dyDescent="0.25">
      <c r="A44" s="23"/>
      <c r="B44" s="15" t="s">
        <v>59</v>
      </c>
      <c r="C44" s="51" t="s">
        <v>60</v>
      </c>
      <c r="D44" s="52">
        <v>6000</v>
      </c>
      <c r="E44" s="51" t="s">
        <v>61</v>
      </c>
      <c r="F44" s="53">
        <v>500</v>
      </c>
      <c r="G44" s="53">
        <f t="shared" ref="G44:G50" si="1">(D44*F44)</f>
        <v>3000000</v>
      </c>
    </row>
    <row r="45" spans="1:11" ht="12.75" customHeight="1" x14ac:dyDescent="0.25">
      <c r="A45" s="23"/>
      <c r="B45" s="132" t="s">
        <v>62</v>
      </c>
      <c r="C45" s="54"/>
      <c r="D45" s="16"/>
      <c r="E45" s="54"/>
      <c r="F45" s="53"/>
      <c r="G45" s="53"/>
    </row>
    <row r="46" spans="1:11" ht="12.75" customHeight="1" x14ac:dyDescent="0.25">
      <c r="A46" s="23"/>
      <c r="B46" s="15" t="s">
        <v>63</v>
      </c>
      <c r="C46" s="51" t="s">
        <v>64</v>
      </c>
      <c r="D46" s="52">
        <v>5</v>
      </c>
      <c r="E46" s="51" t="s">
        <v>34</v>
      </c>
      <c r="F46" s="53">
        <v>1077</v>
      </c>
      <c r="G46" s="53">
        <f t="shared" si="1"/>
        <v>5385</v>
      </c>
    </row>
    <row r="47" spans="1:11" ht="12.75" customHeight="1" x14ac:dyDescent="0.25">
      <c r="A47" s="23"/>
      <c r="B47" s="132" t="s">
        <v>65</v>
      </c>
      <c r="C47" s="51"/>
      <c r="D47" s="52"/>
      <c r="E47" s="51"/>
      <c r="F47" s="53"/>
      <c r="G47" s="53"/>
    </row>
    <row r="48" spans="1:11" ht="12.75" customHeight="1" x14ac:dyDescent="0.25">
      <c r="A48" s="23"/>
      <c r="B48" s="15" t="s">
        <v>66</v>
      </c>
      <c r="C48" s="51" t="s">
        <v>67</v>
      </c>
      <c r="D48" s="52">
        <v>0.5</v>
      </c>
      <c r="E48" s="51" t="s">
        <v>40</v>
      </c>
      <c r="F48" s="53">
        <v>28410</v>
      </c>
      <c r="G48" s="53">
        <f t="shared" si="1"/>
        <v>14205</v>
      </c>
    </row>
    <row r="49" spans="1:7" ht="12.75" customHeight="1" x14ac:dyDescent="0.25">
      <c r="A49" s="23"/>
      <c r="B49" s="132" t="s">
        <v>68</v>
      </c>
      <c r="C49" s="51"/>
      <c r="D49" s="52"/>
      <c r="E49" s="51"/>
      <c r="F49" s="53"/>
      <c r="G49" s="53"/>
    </row>
    <row r="50" spans="1:7" ht="12.75" customHeight="1" x14ac:dyDescent="0.25">
      <c r="A50" s="23"/>
      <c r="B50" s="15" t="s">
        <v>69</v>
      </c>
      <c r="C50" s="51" t="s">
        <v>67</v>
      </c>
      <c r="D50" s="52">
        <v>0.5</v>
      </c>
      <c r="E50" s="51" t="s">
        <v>42</v>
      </c>
      <c r="F50" s="53">
        <v>17130</v>
      </c>
      <c r="G50" s="53">
        <f t="shared" si="1"/>
        <v>8565</v>
      </c>
    </row>
    <row r="51" spans="1:7" ht="13.5" customHeight="1" x14ac:dyDescent="0.25">
      <c r="A51" s="5"/>
      <c r="B51" s="55" t="s">
        <v>70</v>
      </c>
      <c r="C51" s="56"/>
      <c r="D51" s="56"/>
      <c r="E51" s="56"/>
      <c r="F51" s="57"/>
      <c r="G51" s="58">
        <f>SUM(G43:G50)</f>
        <v>3028155</v>
      </c>
    </row>
    <row r="52" spans="1:7" ht="12" customHeight="1" x14ac:dyDescent="0.25">
      <c r="A52" s="2"/>
      <c r="B52" s="42"/>
      <c r="C52" s="43"/>
      <c r="D52" s="43"/>
      <c r="E52" s="59"/>
      <c r="F52" s="44"/>
      <c r="G52" s="44"/>
    </row>
    <row r="53" spans="1:7" ht="12" customHeight="1" x14ac:dyDescent="0.25">
      <c r="A53" s="5"/>
      <c r="B53" s="38" t="s">
        <v>71</v>
      </c>
      <c r="C53" s="39"/>
      <c r="D53" s="40"/>
      <c r="E53" s="40"/>
      <c r="F53" s="41"/>
      <c r="G53" s="41"/>
    </row>
    <row r="54" spans="1:7" ht="24" customHeight="1" x14ac:dyDescent="0.25">
      <c r="A54" s="5"/>
      <c r="B54" s="122" t="s">
        <v>72</v>
      </c>
      <c r="C54" s="123" t="s">
        <v>56</v>
      </c>
      <c r="D54" s="123" t="s">
        <v>57</v>
      </c>
      <c r="E54" s="122" t="s">
        <v>29</v>
      </c>
      <c r="F54" s="123" t="s">
        <v>30</v>
      </c>
      <c r="G54" s="122" t="s">
        <v>31</v>
      </c>
    </row>
    <row r="55" spans="1:7" ht="12.75" customHeight="1" x14ac:dyDescent="0.25">
      <c r="A55" s="72"/>
      <c r="B55" s="137" t="s">
        <v>73</v>
      </c>
      <c r="C55" s="138" t="s">
        <v>74</v>
      </c>
      <c r="D55" s="139">
        <v>5</v>
      </c>
      <c r="E55" s="140" t="s">
        <v>61</v>
      </c>
      <c r="F55" s="139">
        <v>4500</v>
      </c>
      <c r="G55" s="139">
        <f>D55*F55</f>
        <v>22500</v>
      </c>
    </row>
    <row r="56" spans="1:7" ht="12.75" customHeight="1" x14ac:dyDescent="0.25">
      <c r="A56" s="72"/>
      <c r="B56" s="137" t="s">
        <v>75</v>
      </c>
      <c r="C56" s="138" t="s">
        <v>60</v>
      </c>
      <c r="D56" s="139">
        <v>600</v>
      </c>
      <c r="E56" s="140" t="s">
        <v>76</v>
      </c>
      <c r="F56" s="139">
        <v>100</v>
      </c>
      <c r="G56" s="139">
        <f t="shared" ref="G56:G57" si="2">D56*F56</f>
        <v>60000</v>
      </c>
    </row>
    <row r="57" spans="1:7" ht="12.75" customHeight="1" x14ac:dyDescent="0.25">
      <c r="A57" s="72"/>
      <c r="B57" s="137" t="s">
        <v>77</v>
      </c>
      <c r="C57" s="138" t="s">
        <v>60</v>
      </c>
      <c r="D57" s="139">
        <v>12</v>
      </c>
      <c r="E57" s="140" t="s">
        <v>76</v>
      </c>
      <c r="F57" s="139">
        <v>12000</v>
      </c>
      <c r="G57" s="139">
        <f t="shared" si="2"/>
        <v>144000</v>
      </c>
    </row>
    <row r="58" spans="1:7" ht="13.5" customHeight="1" x14ac:dyDescent="0.25">
      <c r="A58" s="5"/>
      <c r="B58" s="133" t="s">
        <v>78</v>
      </c>
      <c r="C58" s="134"/>
      <c r="D58" s="134"/>
      <c r="E58" s="134"/>
      <c r="F58" s="135"/>
      <c r="G58" s="136">
        <f>SUM(G55:G57)</f>
        <v>226500</v>
      </c>
    </row>
    <row r="59" spans="1:7" ht="12" customHeight="1" x14ac:dyDescent="0.25">
      <c r="A59" s="2"/>
      <c r="B59" s="75"/>
      <c r="C59" s="75"/>
      <c r="D59" s="75"/>
      <c r="E59" s="75"/>
      <c r="F59" s="76"/>
      <c r="G59" s="76"/>
    </row>
    <row r="60" spans="1:7" ht="12" customHeight="1" x14ac:dyDescent="0.25">
      <c r="A60" s="72"/>
      <c r="B60" s="77" t="s">
        <v>79</v>
      </c>
      <c r="C60" s="78"/>
      <c r="D60" s="78"/>
      <c r="E60" s="78"/>
      <c r="F60" s="78"/>
      <c r="G60" s="79">
        <f>G29+G34+G39+G51+G58</f>
        <v>3524655</v>
      </c>
    </row>
    <row r="61" spans="1:7" ht="12" customHeight="1" x14ac:dyDescent="0.25">
      <c r="A61" s="72"/>
      <c r="B61" s="80" t="s">
        <v>80</v>
      </c>
      <c r="C61" s="61"/>
      <c r="D61" s="61"/>
      <c r="E61" s="61"/>
      <c r="F61" s="61"/>
      <c r="G61" s="81">
        <f>G60*0.05</f>
        <v>176232.75</v>
      </c>
    </row>
    <row r="62" spans="1:7" ht="12" customHeight="1" x14ac:dyDescent="0.25">
      <c r="A62" s="72"/>
      <c r="B62" s="82" t="s">
        <v>81</v>
      </c>
      <c r="C62" s="60"/>
      <c r="D62" s="60"/>
      <c r="E62" s="60"/>
      <c r="F62" s="60"/>
      <c r="G62" s="83">
        <f>G61+G60</f>
        <v>3700887.75</v>
      </c>
    </row>
    <row r="63" spans="1:7" ht="12" customHeight="1" x14ac:dyDescent="0.25">
      <c r="A63" s="72"/>
      <c r="B63" s="80" t="s">
        <v>82</v>
      </c>
      <c r="C63" s="61"/>
      <c r="D63" s="61"/>
      <c r="E63" s="61"/>
      <c r="F63" s="61"/>
      <c r="G63" s="81">
        <f>G12</f>
        <v>5500000</v>
      </c>
    </row>
    <row r="64" spans="1:7" ht="12" customHeight="1" x14ac:dyDescent="0.25">
      <c r="A64" s="72"/>
      <c r="B64" s="84" t="s">
        <v>83</v>
      </c>
      <c r="C64" s="85"/>
      <c r="D64" s="85"/>
      <c r="E64" s="85"/>
      <c r="F64" s="85"/>
      <c r="G64" s="86">
        <f>G63-G62</f>
        <v>1799112.25</v>
      </c>
    </row>
    <row r="65" spans="1:7" ht="12" customHeight="1" x14ac:dyDescent="0.25">
      <c r="A65" s="72"/>
      <c r="B65" s="73" t="s">
        <v>84</v>
      </c>
      <c r="C65" s="74"/>
      <c r="D65" s="74"/>
      <c r="E65" s="74"/>
      <c r="F65" s="74"/>
      <c r="G65" s="69"/>
    </row>
    <row r="66" spans="1:7" ht="12.75" customHeight="1" thickBot="1" x14ac:dyDescent="0.3">
      <c r="A66" s="72"/>
      <c r="B66" s="87"/>
      <c r="C66" s="74"/>
      <c r="D66" s="74"/>
      <c r="E66" s="74"/>
      <c r="F66" s="74"/>
      <c r="G66" s="69"/>
    </row>
    <row r="67" spans="1:7" ht="12" customHeight="1" x14ac:dyDescent="0.25">
      <c r="A67" s="72"/>
      <c r="B67" s="99" t="s">
        <v>85</v>
      </c>
      <c r="C67" s="100"/>
      <c r="D67" s="100"/>
      <c r="E67" s="100"/>
      <c r="F67" s="101"/>
      <c r="G67" s="69"/>
    </row>
    <row r="68" spans="1:7" ht="12" customHeight="1" x14ac:dyDescent="0.25">
      <c r="A68" s="72"/>
      <c r="B68" s="102" t="s">
        <v>86</v>
      </c>
      <c r="C68" s="71"/>
      <c r="D68" s="71"/>
      <c r="E68" s="71"/>
      <c r="F68" s="103"/>
      <c r="G68" s="69"/>
    </row>
    <row r="69" spans="1:7" ht="12" customHeight="1" x14ac:dyDescent="0.25">
      <c r="A69" s="72"/>
      <c r="B69" s="102" t="s">
        <v>87</v>
      </c>
      <c r="C69" s="71"/>
      <c r="D69" s="71"/>
      <c r="E69" s="71"/>
      <c r="F69" s="103"/>
      <c r="G69" s="69"/>
    </row>
    <row r="70" spans="1:7" ht="12" customHeight="1" x14ac:dyDescent="0.25">
      <c r="A70" s="72"/>
      <c r="B70" s="102" t="s">
        <v>88</v>
      </c>
      <c r="C70" s="71"/>
      <c r="D70" s="71"/>
      <c r="E70" s="71"/>
      <c r="F70" s="103"/>
      <c r="G70" s="69"/>
    </row>
    <row r="71" spans="1:7" ht="12" customHeight="1" x14ac:dyDescent="0.25">
      <c r="A71" s="72"/>
      <c r="B71" s="102" t="s">
        <v>89</v>
      </c>
      <c r="C71" s="71"/>
      <c r="D71" s="71"/>
      <c r="E71" s="71"/>
      <c r="F71" s="103"/>
      <c r="G71" s="69"/>
    </row>
    <row r="72" spans="1:7" ht="12" customHeight="1" x14ac:dyDescent="0.25">
      <c r="A72" s="72"/>
      <c r="B72" s="102" t="s">
        <v>90</v>
      </c>
      <c r="C72" s="71"/>
      <c r="D72" s="71"/>
      <c r="E72" s="71"/>
      <c r="F72" s="103"/>
      <c r="G72" s="69"/>
    </row>
    <row r="73" spans="1:7" ht="12.75" customHeight="1" thickBot="1" x14ac:dyDescent="0.3">
      <c r="A73" s="72"/>
      <c r="B73" s="104" t="s">
        <v>91</v>
      </c>
      <c r="C73" s="105"/>
      <c r="D73" s="105"/>
      <c r="E73" s="105"/>
      <c r="F73" s="106"/>
      <c r="G73" s="69"/>
    </row>
    <row r="74" spans="1:7" ht="12.75" customHeight="1" x14ac:dyDescent="0.25">
      <c r="A74" s="72"/>
      <c r="B74" s="97"/>
      <c r="C74" s="71"/>
      <c r="D74" s="71"/>
      <c r="E74" s="71"/>
      <c r="F74" s="71"/>
      <c r="G74" s="69"/>
    </row>
    <row r="75" spans="1:7" ht="15" customHeight="1" thickBot="1" x14ac:dyDescent="0.3">
      <c r="A75" s="72"/>
      <c r="B75" s="141" t="s">
        <v>92</v>
      </c>
      <c r="C75" s="142"/>
      <c r="D75" s="96"/>
      <c r="E75" s="63"/>
      <c r="F75" s="63"/>
      <c r="G75" s="69"/>
    </row>
    <row r="76" spans="1:7" ht="12" customHeight="1" x14ac:dyDescent="0.25">
      <c r="A76" s="72"/>
      <c r="B76" s="89" t="s">
        <v>72</v>
      </c>
      <c r="C76" s="64" t="s">
        <v>93</v>
      </c>
      <c r="D76" s="90" t="s">
        <v>94</v>
      </c>
      <c r="E76" s="63"/>
      <c r="F76" s="63"/>
      <c r="G76" s="69"/>
    </row>
    <row r="77" spans="1:7" ht="12" customHeight="1" x14ac:dyDescent="0.25">
      <c r="A77" s="72"/>
      <c r="B77" s="91" t="s">
        <v>95</v>
      </c>
      <c r="C77" s="65">
        <f>G29</f>
        <v>270000</v>
      </c>
      <c r="D77" s="92">
        <f>(C77/C83)</f>
        <v>7.2955468589934944E-2</v>
      </c>
      <c r="E77" s="63"/>
      <c r="F77" s="63"/>
      <c r="G77" s="69"/>
    </row>
    <row r="78" spans="1:7" ht="12" customHeight="1" x14ac:dyDescent="0.25">
      <c r="A78" s="72"/>
      <c r="B78" s="91" t="s">
        <v>96</v>
      </c>
      <c r="C78" s="65">
        <f>G34</f>
        <v>0</v>
      </c>
      <c r="D78" s="92">
        <f>(C78/C83)</f>
        <v>0</v>
      </c>
      <c r="E78" s="63"/>
      <c r="F78" s="63"/>
      <c r="G78" s="69"/>
    </row>
    <row r="79" spans="1:7" ht="12" customHeight="1" x14ac:dyDescent="0.25">
      <c r="A79" s="72"/>
      <c r="B79" s="91" t="s">
        <v>97</v>
      </c>
      <c r="C79" s="65">
        <f>G39</f>
        <v>0</v>
      </c>
      <c r="D79" s="92">
        <f>(C79/C83)</f>
        <v>0</v>
      </c>
      <c r="E79" s="63"/>
      <c r="F79" s="63"/>
      <c r="G79" s="69"/>
    </row>
    <row r="80" spans="1:7" ht="12" customHeight="1" x14ac:dyDescent="0.25">
      <c r="A80" s="72"/>
      <c r="B80" s="91" t="s">
        <v>55</v>
      </c>
      <c r="C80" s="65">
        <f>G51</f>
        <v>3028155</v>
      </c>
      <c r="D80" s="92">
        <f>(C80/C83)</f>
        <v>0.81822395180723873</v>
      </c>
      <c r="E80" s="63"/>
      <c r="F80" s="63"/>
      <c r="G80" s="69"/>
    </row>
    <row r="81" spans="1:7" ht="12" customHeight="1" x14ac:dyDescent="0.25">
      <c r="A81" s="72"/>
      <c r="B81" s="91" t="s">
        <v>98</v>
      </c>
      <c r="C81" s="66">
        <f>G58</f>
        <v>226500</v>
      </c>
      <c r="D81" s="92">
        <f>(C81/C83)</f>
        <v>6.1201531983778756E-2</v>
      </c>
      <c r="E81" s="68"/>
      <c r="F81" s="68"/>
      <c r="G81" s="69"/>
    </row>
    <row r="82" spans="1:7" ht="12" customHeight="1" x14ac:dyDescent="0.25">
      <c r="A82" s="72"/>
      <c r="B82" s="91" t="s">
        <v>99</v>
      </c>
      <c r="C82" s="66">
        <f>G61</f>
        <v>176232.75</v>
      </c>
      <c r="D82" s="92">
        <f>(C82/C83)</f>
        <v>4.7619047619047616E-2</v>
      </c>
      <c r="E82" s="68"/>
      <c r="F82" s="68"/>
      <c r="G82" s="69"/>
    </row>
    <row r="83" spans="1:7" ht="12.75" customHeight="1" thickBot="1" x14ac:dyDescent="0.3">
      <c r="A83" s="72"/>
      <c r="B83" s="93" t="s">
        <v>100</v>
      </c>
      <c r="C83" s="94">
        <f>SUM(C77:C82)</f>
        <v>3700887.75</v>
      </c>
      <c r="D83" s="95">
        <f>SUM(D77:D82)</f>
        <v>1</v>
      </c>
      <c r="E83" s="68"/>
      <c r="F83" s="68"/>
      <c r="G83" s="69"/>
    </row>
    <row r="84" spans="1:7" ht="12" customHeight="1" x14ac:dyDescent="0.25">
      <c r="A84" s="72"/>
      <c r="B84" s="87"/>
      <c r="C84" s="74"/>
      <c r="D84" s="74"/>
      <c r="E84" s="74"/>
      <c r="F84" s="74"/>
      <c r="G84" s="69"/>
    </row>
    <row r="85" spans="1:7" ht="12.75" customHeight="1" x14ac:dyDescent="0.25">
      <c r="A85" s="72"/>
      <c r="B85" s="88"/>
      <c r="C85" s="74"/>
      <c r="D85" s="74"/>
      <c r="E85" s="74"/>
      <c r="F85" s="74"/>
      <c r="G85" s="69"/>
    </row>
    <row r="86" spans="1:7" ht="12" customHeight="1" thickBot="1" x14ac:dyDescent="0.3">
      <c r="A86" s="62"/>
      <c r="B86" s="108"/>
      <c r="C86" s="109" t="s">
        <v>101</v>
      </c>
      <c r="D86" s="110"/>
      <c r="E86" s="111"/>
      <c r="F86" s="67"/>
      <c r="G86" s="69"/>
    </row>
    <row r="87" spans="1:7" ht="12" customHeight="1" x14ac:dyDescent="0.25">
      <c r="A87" s="72"/>
      <c r="B87" s="112" t="s">
        <v>102</v>
      </c>
      <c r="C87" s="113">
        <v>5000</v>
      </c>
      <c r="D87" s="113">
        <v>5500</v>
      </c>
      <c r="E87" s="114">
        <v>6000</v>
      </c>
      <c r="F87" s="107"/>
      <c r="G87" s="70"/>
    </row>
    <row r="88" spans="1:7" ht="12.75" customHeight="1" thickBot="1" x14ac:dyDescent="0.3">
      <c r="A88" s="72"/>
      <c r="B88" s="93" t="s">
        <v>103</v>
      </c>
      <c r="C88" s="94">
        <f>(G62/C87)</f>
        <v>740.17755</v>
      </c>
      <c r="D88" s="94">
        <f>(G62/D87)</f>
        <v>672.88868181818179</v>
      </c>
      <c r="E88" s="115">
        <f>(G62/E87)</f>
        <v>616.81462499999998</v>
      </c>
      <c r="F88" s="107"/>
      <c r="G88" s="70"/>
    </row>
    <row r="89" spans="1:7" ht="15.6" customHeight="1" x14ac:dyDescent="0.25">
      <c r="A89" s="72"/>
      <c r="B89" s="98" t="s">
        <v>104</v>
      </c>
      <c r="C89" s="71"/>
      <c r="D89" s="71"/>
      <c r="E89" s="71"/>
      <c r="F89" s="71"/>
      <c r="G89" s="71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2023-02-28T13:21:03Z</dcterms:modified>
  <cp:category/>
  <cp:contentStatus/>
</cp:coreProperties>
</file>