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0" windowWidth="14655" windowHeight="18000"/>
  </bookViews>
  <sheets>
    <sheet name="LILIUM" sheetId="1" r:id="rId1"/>
  </sheets>
  <definedNames>
    <definedName name="_xlnm.Print_Area" localSheetId="0">LILIUM!$A$1:$G$109</definedName>
  </definedNames>
  <calcPr calcId="162913"/>
</workbook>
</file>

<file path=xl/calcChain.xml><?xml version="1.0" encoding="utf-8"?>
<calcChain xmlns="http://schemas.openxmlformats.org/spreadsheetml/2006/main">
  <c r="G31" i="1" l="1"/>
  <c r="G61" i="1" l="1"/>
  <c r="G60" i="1"/>
  <c r="G59" i="1"/>
  <c r="G64" i="1"/>
  <c r="G67" i="1"/>
  <c r="F37" i="1"/>
  <c r="G37" i="1" s="1"/>
  <c r="G32" i="1"/>
  <c r="G30" i="1"/>
  <c r="G29" i="1"/>
  <c r="G28" i="1"/>
  <c r="G27" i="1"/>
  <c r="G26" i="1"/>
  <c r="G25" i="1"/>
  <c r="G24" i="1"/>
  <c r="G23" i="1"/>
  <c r="G22" i="1"/>
  <c r="G21" i="1"/>
  <c r="G33" i="1" l="1"/>
  <c r="G73" i="1"/>
  <c r="G40" i="1"/>
  <c r="G39" i="1"/>
  <c r="G38" i="1"/>
  <c r="G41" i="1"/>
  <c r="G42" i="1" l="1"/>
  <c r="C96" i="1" s="1"/>
  <c r="G12" i="1"/>
  <c r="G57" i="1"/>
  <c r="C100" i="1" l="1"/>
  <c r="G74" i="1"/>
  <c r="C101" i="1" s="1"/>
  <c r="G68" i="1"/>
  <c r="G65" i="1"/>
  <c r="G62" i="1"/>
  <c r="G51" i="1"/>
  <c r="G79" i="1"/>
  <c r="G69" i="1" l="1"/>
  <c r="C97" i="1"/>
  <c r="G52" i="1"/>
  <c r="C98" i="1" s="1"/>
  <c r="C99" i="1" l="1"/>
  <c r="G76" i="1"/>
  <c r="G77" i="1" s="1"/>
  <c r="G78" i="1" l="1"/>
  <c r="C102" i="1"/>
  <c r="C103" i="1" s="1"/>
  <c r="D101" i="1" s="1"/>
  <c r="C108" i="1" l="1"/>
  <c r="G80" i="1"/>
  <c r="D108" i="1"/>
  <c r="D102" i="1"/>
  <c r="E108" i="1"/>
  <c r="D97" i="1" l="1"/>
  <c r="D99" i="1"/>
  <c r="D96" i="1"/>
  <c r="D100" i="1"/>
  <c r="D98" i="1"/>
  <c r="D103" i="1" l="1"/>
</calcChain>
</file>

<file path=xl/sharedStrings.xml><?xml version="1.0" encoding="utf-8"?>
<sst xmlns="http://schemas.openxmlformats.org/spreadsheetml/2006/main" count="194" uniqueCount="127">
  <si>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</si>
  <si>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</si>
  <si>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</si>
  <si>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</si>
  <si>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</si>
  <si>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</si>
  <si>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</si>
  <si>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</si>
  <si>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</si>
  <si>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</si>
  <si>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</si>
  <si>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</si>
  <si>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</si>
  <si>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</si>
  <si>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</si>
  <si>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</si>
  <si>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</si>
  <si>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</si>
  <si>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</si>
  <si>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</si>
  <si>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</si>
  <si>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</si>
  <si>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</si>
  <si>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</si>
  <si>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</si>
  <si>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</si>
  <si>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</si>
  <si>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</si>
  <si>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</si>
  <si>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</si>
  <si>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</si>
  <si>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</si>
  <si>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</si>
  <si>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</si>
  <si>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</si>
  <si>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</si>
  <si>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</si>
  <si>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</si>
  <si>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</si>
  <si>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</si>
  <si>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</si>
  <si>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</si>
  <si>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</si>
  <si>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</si>
  <si>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</si>
  <si>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</si>
  <si>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</si>
  <si>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</si>
  <si>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</si>
  <si>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Imprevistos</t>
  </si>
  <si>
    <t>(*): Este valor representa el valor mìnimo de venta del producto</t>
  </si>
  <si>
    <t>LILIUM</t>
  </si>
  <si>
    <t xml:space="preserve"> Arcachon LA -14/16</t>
  </si>
  <si>
    <t>Doñihue</t>
  </si>
  <si>
    <t>PRECIO ESPERADO ($/vara)</t>
  </si>
  <si>
    <t>Local</t>
  </si>
  <si>
    <t>Mayo y Diciembre</t>
  </si>
  <si>
    <t>MATERIALES</t>
  </si>
  <si>
    <t>Cantidad</t>
  </si>
  <si>
    <t xml:space="preserve">Cant. Tabla tapa 1x4"x 3,2 mts. </t>
  </si>
  <si>
    <t>Polietileno techo</t>
  </si>
  <si>
    <t>Polietileno cortina</t>
  </si>
  <si>
    <t>Polietileno frente y ventanas</t>
  </si>
  <si>
    <t>Clavo 3"</t>
  </si>
  <si>
    <t>Alambre Galvanizado Nº8</t>
  </si>
  <si>
    <t>Rollo</t>
  </si>
  <si>
    <t>Alquitrán Líquido</t>
  </si>
  <si>
    <t>Gl</t>
  </si>
  <si>
    <t>Postes 4" x 3 mts.</t>
  </si>
  <si>
    <t>Listones madera 1"x1" x 3,20</t>
  </si>
  <si>
    <t>Construcción invernadero</t>
  </si>
  <si>
    <t>Subtotal Materiales</t>
  </si>
  <si>
    <t>Primavera - Otoño</t>
  </si>
  <si>
    <t>FUNGICIDAS</t>
  </si>
  <si>
    <t>Bravo 720</t>
  </si>
  <si>
    <t>Kit sistema riego</t>
  </si>
  <si>
    <t>COSTO TOTAL</t>
  </si>
  <si>
    <t>ESCENARIOS COSTO UNITARIO  (varas)</t>
  </si>
  <si>
    <t>Rendimiento (varas)</t>
  </si>
  <si>
    <t>Costo unitario ($varas) (*)</t>
  </si>
  <si>
    <t>Materiales invernadero</t>
  </si>
  <si>
    <t xml:space="preserve">Heladas- Sequia </t>
  </si>
  <si>
    <t>RENDIMIENTO (VARAS; INVERNADERO 210 m2)</t>
  </si>
  <si>
    <t>Preparación de suelo</t>
  </si>
  <si>
    <t>Plantación</t>
  </si>
  <si>
    <t>Manejo fitosanitario</t>
  </si>
  <si>
    <t>Fertilizacion y riego</t>
  </si>
  <si>
    <t>JM</t>
  </si>
  <si>
    <t xml:space="preserve">Traslados </t>
  </si>
  <si>
    <t>Enero-Diciembre</t>
  </si>
  <si>
    <t>COSTOS DIRECTOS DE CONSTRUCCIÓN INVERNADERO 210 M2 Y ESTABLECIMIENTO DE BULBOS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</si>
  <si>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</si>
  <si>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</si>
  <si>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Otros</t>
  </si>
  <si>
    <t>Polietileno Caza-Perro</t>
  </si>
  <si>
    <t>Mayo</t>
  </si>
  <si>
    <t>Acaban</t>
  </si>
  <si>
    <t>Mayo - Diciembre</t>
  </si>
  <si>
    <t>Sulfato de Magnesio</t>
  </si>
  <si>
    <t>Sulfato de Potasio</t>
  </si>
  <si>
    <t>Todas</t>
  </si>
  <si>
    <t>Bulbos LILIUM</t>
  </si>
  <si>
    <t>Nitrato de calcio</t>
  </si>
  <si>
    <t>L</t>
  </si>
  <si>
    <t>Enero</t>
  </si>
  <si>
    <t>Rovral WP</t>
  </si>
  <si>
    <t>Biotron plus</t>
  </si>
  <si>
    <t>SEMILLA- BULBO</t>
  </si>
  <si>
    <t>Clavo 2,5"</t>
  </si>
  <si>
    <t>Cosecha</t>
  </si>
  <si>
    <t>Karate zeon 50 CS</t>
  </si>
  <si>
    <t>2.  Precio de Insumos corresponde a  precios  colocados en el predio.</t>
  </si>
  <si>
    <t>3. Precio esperado por ventas corresponde a precio colocado en el domicilio del comprador, ( incluye Ingreso a Feria).</t>
  </si>
  <si>
    <t>4. Los insumos aplicados (tipo y dosis) son referenciales y deben correspoder al territorio en particular.</t>
  </si>
  <si>
    <t>5. El costo de la maquinaria incluye costo del operador, combustible y  arriendo de la maquinaria propiamente tal.</t>
  </si>
  <si>
    <t>6. El  costo de la mano de obra incluye impuestos e  imposiciones.</t>
  </si>
  <si>
    <t>7. Ficha incorpora la construcción de invernadero de madera de 210 m2.</t>
  </si>
  <si>
    <t>8. Rendimiento estimado de 3 porducciones al año, enfocadas en epocas de mayor demanda (Febrero, Mayo y Noviembre).</t>
  </si>
  <si>
    <t>9. Densidad de plantación 60 bulbos por m2, en a 10 cm de profundidad en camellones de 1,2 m de ancho con 60 cm de pasillo.</t>
  </si>
  <si>
    <t>Febrero-Junio-Noviembre</t>
  </si>
  <si>
    <t>Anual</t>
  </si>
  <si>
    <t>Mayo-Octubre-Febrero</t>
  </si>
  <si>
    <t>Septiembre-Mayo</t>
  </si>
  <si>
    <t>Mayo-Septiembre</t>
  </si>
  <si>
    <t>Septiembre-Febrero</t>
  </si>
  <si>
    <t>Subtotal Mano Obra</t>
  </si>
  <si>
    <t>Subtotal Jornadas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</si>
</sst>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9" formatCode="&quot; &quot;* #,##0&quot; &quot;;&quot;-&quot;* #,##0&quot; &quot;;&quot; &quot;* &quot;-&quot;??&quot; &quot;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  <font>
      <sz val="9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 applyNumberFormat="0" applyFill="0" applyBorder="0" applyProtection="0"/>
    <xf numFmtId="164" fontId="1" fillId="0" borderId="14" applyFont="0" applyFill="0" applyBorder="0" applyAlignment="0" applyProtection="0"/>
    <xf numFmtId="0" fontId="5" fillId="0" borderId="14"/>
    <xf numFmtId="41" fontId="11" fillId="0" borderId="0" applyFont="0" applyFill="0" applyBorder="0" applyAlignment="0" applyProtection="0"/>
  </cellStyleXfs>
  <cellXfs count="112">
    <xf numFmtId="0" fontId="0" fillId="0" borderId="0" xfId="0" applyFont="1" applyAlignment="1"/>
    <xf numFmtId="49" fontId="2" fillId="2" borderId="5" xfId="0" applyNumberFormat="1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49" fontId="7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2" fillId="2" borderId="10" xfId="0" applyFont="1" applyFill="1" applyBorder="1" applyAlignment="1"/>
    <xf numFmtId="0" fontId="2" fillId="9" borderId="15" xfId="0" applyFont="1" applyFill="1" applyBorder="1" applyAlignment="1"/>
    <xf numFmtId="49" fontId="8" fillId="9" borderId="30" xfId="0" applyNumberFormat="1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7" fillId="5" borderId="17" xfId="0" applyNumberFormat="1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166" fontId="7" fillId="5" borderId="19" xfId="0" applyNumberFormat="1" applyFont="1" applyFill="1" applyBorder="1" applyAlignment="1">
      <alignment vertical="center"/>
    </xf>
    <xf numFmtId="49" fontId="7" fillId="3" borderId="20" xfId="0" applyNumberFormat="1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166" fontId="7" fillId="3" borderId="21" xfId="0" applyNumberFormat="1" applyFont="1" applyFill="1" applyBorder="1" applyAlignment="1">
      <alignment vertical="center"/>
    </xf>
    <xf numFmtId="49" fontId="7" fillId="5" borderId="20" xfId="0" applyNumberFormat="1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166" fontId="7" fillId="5" borderId="21" xfId="0" applyNumberFormat="1" applyFont="1" applyFill="1" applyBorder="1" applyAlignment="1">
      <alignment vertical="center"/>
    </xf>
    <xf numFmtId="49" fontId="2" fillId="2" borderId="14" xfId="0" applyNumberFormat="1" applyFont="1" applyFill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166" fontId="7" fillId="2" borderId="14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6" borderId="14" xfId="0" applyFont="1" applyFill="1" applyBorder="1" applyAlignment="1"/>
    <xf numFmtId="49" fontId="4" fillId="2" borderId="22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2" fillId="2" borderId="23" xfId="0" applyNumberFormat="1" applyFont="1" applyFill="1" applyBorder="1" applyAlignment="1"/>
    <xf numFmtId="167" fontId="4" fillId="2" borderId="6" xfId="0" applyNumberFormat="1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49" fontId="4" fillId="7" borderId="24" xfId="0" applyNumberFormat="1" applyFont="1" applyFill="1" applyBorder="1" applyAlignment="1">
      <alignment vertical="center"/>
    </xf>
    <xf numFmtId="167" fontId="4" fillId="7" borderId="25" xfId="0" applyNumberFormat="1" applyFont="1" applyFill="1" applyBorder="1" applyAlignment="1">
      <alignment vertical="center"/>
    </xf>
    <xf numFmtId="9" fontId="4" fillId="7" borderId="26" xfId="0" applyNumberFormat="1" applyFont="1" applyFill="1" applyBorder="1" applyAlignment="1">
      <alignment vertical="center"/>
    </xf>
    <xf numFmtId="49" fontId="4" fillId="7" borderId="27" xfId="0" applyNumberFormat="1" applyFont="1" applyFill="1" applyBorder="1" applyAlignment="1">
      <alignment vertical="center"/>
    </xf>
    <xf numFmtId="0" fontId="4" fillId="6" borderId="14" xfId="0" applyFont="1" applyFill="1" applyBorder="1" applyAlignment="1">
      <alignment vertical="center"/>
    </xf>
    <xf numFmtId="166" fontId="4" fillId="2" borderId="14" xfId="0" applyNumberFormat="1" applyFont="1" applyFill="1" applyBorder="1" applyAlignment="1">
      <alignment vertical="center"/>
    </xf>
    <xf numFmtId="167" fontId="4" fillId="7" borderId="26" xfId="0" applyNumberFormat="1" applyFont="1" applyFill="1" applyBorder="1" applyAlignment="1">
      <alignment vertical="center"/>
    </xf>
    <xf numFmtId="41" fontId="4" fillId="7" borderId="28" xfId="3" applyFont="1" applyFill="1" applyBorder="1" applyAlignment="1">
      <alignment vertical="center"/>
    </xf>
    <xf numFmtId="41" fontId="4" fillId="7" borderId="29" xfId="3" applyFont="1" applyFill="1" applyBorder="1" applyAlignment="1">
      <alignment vertical="center"/>
    </xf>
    <xf numFmtId="49" fontId="4" fillId="2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/>
    <xf numFmtId="0" fontId="2" fillId="2" borderId="36" xfId="0" applyFont="1" applyFill="1" applyBorder="1" applyAlignment="1"/>
    <xf numFmtId="49" fontId="2" fillId="2" borderId="37" xfId="0" applyNumberFormat="1" applyFont="1" applyFill="1" applyBorder="1" applyAlignment="1">
      <alignment vertical="center"/>
    </xf>
    <xf numFmtId="0" fontId="2" fillId="2" borderId="38" xfId="0" applyFont="1" applyFill="1" applyBorder="1" applyAlignment="1"/>
    <xf numFmtId="49" fontId="2" fillId="2" borderId="39" xfId="0" applyNumberFormat="1" applyFont="1" applyFill="1" applyBorder="1" applyAlignment="1">
      <alignment vertical="center"/>
    </xf>
    <xf numFmtId="0" fontId="2" fillId="2" borderId="40" xfId="0" applyFont="1" applyFill="1" applyBorder="1" applyAlignment="1"/>
    <xf numFmtId="0" fontId="2" fillId="2" borderId="41" xfId="0" applyFont="1" applyFill="1" applyBorder="1" applyAlignment="1"/>
    <xf numFmtId="49" fontId="4" fillId="7" borderId="42" xfId="0" applyNumberFormat="1" applyFont="1" applyFill="1" applyBorder="1" applyAlignment="1">
      <alignment vertical="center"/>
    </xf>
    <xf numFmtId="49" fontId="4" fillId="7" borderId="31" xfId="0" applyNumberFormat="1" applyFont="1" applyFill="1" applyBorder="1" applyAlignment="1">
      <alignment vertical="center"/>
    </xf>
    <xf numFmtId="49" fontId="2" fillId="7" borderId="43" xfId="0" applyNumberFormat="1" applyFont="1" applyFill="1" applyBorder="1" applyAlignment="1"/>
    <xf numFmtId="0" fontId="2" fillId="8" borderId="46" xfId="0" applyFont="1" applyFill="1" applyBorder="1" applyAlignment="1"/>
    <xf numFmtId="0" fontId="7" fillId="8" borderId="44" xfId="0" applyFont="1" applyFill="1" applyBorder="1" applyAlignment="1">
      <alignment vertical="center"/>
    </xf>
    <xf numFmtId="49" fontId="10" fillId="8" borderId="45" xfId="0" applyNumberFormat="1" applyFont="1" applyFill="1" applyBorder="1" applyAlignment="1">
      <alignment vertical="center"/>
    </xf>
    <xf numFmtId="0" fontId="7" fillId="8" borderId="45" xfId="0" applyFont="1" applyFill="1" applyBorder="1" applyAlignment="1">
      <alignment vertical="center"/>
    </xf>
    <xf numFmtId="0" fontId="7" fillId="8" borderId="46" xfId="0" applyFont="1" applyFill="1" applyBorder="1" applyAlignment="1">
      <alignment vertical="center"/>
    </xf>
    <xf numFmtId="166" fontId="7" fillId="10" borderId="21" xfId="0" applyNumberFormat="1" applyFont="1" applyFill="1" applyBorder="1" applyAlignment="1">
      <alignment vertical="center"/>
    </xf>
    <xf numFmtId="49" fontId="10" fillId="8" borderId="44" xfId="0" applyNumberFormat="1" applyFont="1" applyFill="1" applyBorder="1" applyAlignment="1">
      <alignment vertical="center"/>
    </xf>
    <xf numFmtId="0" fontId="4" fillId="8" borderId="45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8" fillId="3" borderId="6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0" fillId="2" borderId="4" xfId="0" applyFont="1" applyFill="1" applyBorder="1" applyAlignment="1"/>
    <xf numFmtId="0" fontId="2" fillId="2" borderId="2" xfId="0" applyFont="1" applyFill="1" applyBorder="1" applyAlignment="1">
      <alignment horizontal="right" vertical="center"/>
    </xf>
    <xf numFmtId="0" fontId="0" fillId="0" borderId="0" xfId="0" applyNumberFormat="1" applyFont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2" fillId="3" borderId="11" xfId="0" applyNumberFormat="1" applyFont="1" applyFill="1" applyBorder="1" applyAlignment="1">
      <alignment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3" fontId="12" fillId="3" borderId="11" xfId="0" applyNumberFormat="1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4" fillId="2" borderId="13" xfId="0" applyFont="1" applyFill="1" applyBorder="1" applyAlignment="1"/>
    <xf numFmtId="3" fontId="14" fillId="2" borderId="13" xfId="0" applyNumberFormat="1" applyFont="1" applyFill="1" applyBorder="1" applyAlignment="1"/>
    <xf numFmtId="0" fontId="0" fillId="0" borderId="14" xfId="0" applyNumberFormat="1" applyFont="1" applyBorder="1" applyAlignment="1"/>
    <xf numFmtId="49" fontId="2" fillId="2" borderId="6" xfId="0" applyNumberFormat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2" fillId="2" borderId="32" xfId="0" applyNumberFormat="1" applyFont="1" applyFill="1" applyBorder="1" applyAlignment="1">
      <alignment horizontal="left" vertical="center"/>
    </xf>
    <xf numFmtId="49" fontId="2" fillId="2" borderId="33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69" fontId="2" fillId="2" borderId="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vertical="center"/>
    </xf>
  </cellXfs>
  <cellStyles count="4">
    <cellStyle name="Millares [0]" xfId="3" builtinId="6"/>
    <cellStyle name="Millares 3" xfId="1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</xdr:rowOff>
    </xdr:from>
    <xdr:to>
      <xdr:col>7</xdr:col>
      <xdr:colOff>7620</xdr:colOff>
      <xdr:row>7</xdr:row>
      <xdr:rowOff>135330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" y="7620"/>
          <a:ext cx="6240780" cy="1461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9"/>
  <sheetViews>
    <sheetView showGridLines="0" tabSelected="1" topLeftCell="B1" zoomScale="125" workbookViewId="0">
      <selection activeCell="G84" sqref="G84"/>
    </sheetView>
  </sheetViews>
  <sheetFormatPr baseColWidth="10" defaultColWidth="10.85546875" defaultRowHeight="11.25" customHeight="1"/>
  <cols>
    <col min="1" max="1" width="9.28515625" style="8" customWidth="1"/>
    <col min="2" max="2" width="18" style="8" customWidth="1"/>
    <col min="3" max="3" width="19.42578125" style="8" customWidth="1"/>
    <col min="4" max="4" width="9.42578125" style="8" customWidth="1"/>
    <col min="5" max="5" width="20.28515625" style="8" bestFit="1" customWidth="1"/>
    <col min="6" max="6" width="14.140625" style="8" customWidth="1"/>
    <col min="7" max="7" width="12" style="8" bestFit="1" customWidth="1"/>
    <col min="8" max="255" width="10.85546875" style="8" customWidth="1"/>
    <col min="256" max="16384" width="10.85546875" style="9"/>
  </cols>
  <sheetData>
    <row r="1" spans="1:7" ht="15" customHeight="1">
      <c r="A1" s="7"/>
      <c r="B1" s="7"/>
      <c r="C1" s="7"/>
      <c r="D1" s="7"/>
      <c r="E1" s="7"/>
      <c r="F1" s="7"/>
      <c r="G1" s="7"/>
    </row>
    <row r="2" spans="1:7" ht="15" customHeight="1">
      <c r="A2" s="7"/>
      <c r="B2" s="7"/>
      <c r="C2" s="7"/>
      <c r="D2" s="7"/>
      <c r="E2" s="7"/>
      <c r="F2" s="7"/>
      <c r="G2" s="7"/>
    </row>
    <row r="3" spans="1:7" ht="15" customHeight="1">
      <c r="A3" s="7"/>
      <c r="B3" s="7"/>
      <c r="C3" s="7"/>
      <c r="D3" s="7"/>
      <c r="E3" s="7"/>
      <c r="F3" s="7"/>
      <c r="G3" s="7"/>
    </row>
    <row r="4" spans="1:7" ht="15" customHeight="1">
      <c r="A4" s="7"/>
      <c r="B4" s="7"/>
      <c r="C4" s="7"/>
      <c r="D4" s="7"/>
      <c r="E4" s="7"/>
      <c r="F4" s="7"/>
      <c r="G4" s="7"/>
    </row>
    <row r="5" spans="1:7" ht="15" customHeight="1">
      <c r="A5" s="7"/>
      <c r="B5" s="7"/>
      <c r="C5" s="7"/>
      <c r="D5" s="7"/>
      <c r="E5" s="7"/>
      <c r="F5" s="7"/>
      <c r="G5" s="7"/>
    </row>
    <row r="6" spans="1:7" ht="15" customHeight="1">
      <c r="A6" s="7"/>
      <c r="B6" s="7"/>
      <c r="C6" s="7"/>
      <c r="D6" s="7"/>
      <c r="E6" s="7"/>
      <c r="F6" s="7"/>
      <c r="G6" s="7"/>
    </row>
    <row r="7" spans="1:7" ht="15" customHeight="1">
      <c r="A7" s="7"/>
      <c r="B7" s="7"/>
      <c r="C7" s="7"/>
      <c r="D7" s="7"/>
      <c r="E7" s="7"/>
      <c r="F7" s="7"/>
      <c r="G7" s="7"/>
    </row>
    <row r="8" spans="1:7" ht="15" customHeight="1">
      <c r="A8" s="7"/>
      <c r="B8" s="10"/>
      <c r="C8" s="11"/>
      <c r="D8" s="7"/>
      <c r="E8" s="11"/>
      <c r="F8" s="11"/>
      <c r="G8" s="11"/>
    </row>
    <row r="9" spans="1:7" ht="24.75" customHeight="1">
      <c r="A9" s="12"/>
      <c r="B9" s="13" t="s">
        <v>0</v>
      </c>
      <c r="C9" s="5" t="s">
        <v>51</v>
      </c>
      <c r="D9" s="14"/>
      <c r="E9" s="80" t="s">
        <v>82</v>
      </c>
      <c r="F9" s="81"/>
      <c r="G9" s="15">
        <v>22680</v>
      </c>
    </row>
    <row r="10" spans="1:7" ht="14.25" customHeight="1">
      <c r="A10" s="12"/>
      <c r="B10" s="1" t="s">
        <v>1</v>
      </c>
      <c r="C10" s="4" t="s">
        <v>52</v>
      </c>
      <c r="D10" s="16"/>
      <c r="E10" s="104" t="s">
        <v>2</v>
      </c>
      <c r="F10" s="105"/>
      <c r="G10" s="5" t="s">
        <v>97</v>
      </c>
    </row>
    <row r="11" spans="1:7" ht="18" customHeight="1">
      <c r="A11" s="12"/>
      <c r="B11" s="1" t="s">
        <v>3</v>
      </c>
      <c r="C11" s="5" t="s">
        <v>4</v>
      </c>
      <c r="D11" s="16"/>
      <c r="E11" s="104" t="s">
        <v>54</v>
      </c>
      <c r="F11" s="105"/>
      <c r="G11" s="110">
        <v>550</v>
      </c>
    </row>
    <row r="12" spans="1:7" ht="11.25" customHeight="1">
      <c r="A12" s="12"/>
      <c r="B12" s="1" t="s">
        <v>5</v>
      </c>
      <c r="C12" s="4" t="s">
        <v>6</v>
      </c>
      <c r="D12" s="16"/>
      <c r="E12" s="106" t="s">
        <v>7</v>
      </c>
      <c r="F12" s="107"/>
      <c r="G12" s="2">
        <f>(G9*G11)</f>
        <v>12474000</v>
      </c>
    </row>
    <row r="13" spans="1:7" ht="11.25" customHeight="1">
      <c r="A13" s="12"/>
      <c r="B13" s="1" t="s">
        <v>8</v>
      </c>
      <c r="C13" s="5" t="s">
        <v>53</v>
      </c>
      <c r="D13" s="16"/>
      <c r="E13" s="104" t="s">
        <v>9</v>
      </c>
      <c r="F13" s="105"/>
      <c r="G13" s="5" t="s">
        <v>55</v>
      </c>
    </row>
    <row r="14" spans="1:7" ht="13.5" customHeight="1">
      <c r="A14" s="12"/>
      <c r="B14" s="1" t="s">
        <v>10</v>
      </c>
      <c r="C14" s="5" t="s">
        <v>100</v>
      </c>
      <c r="D14" s="16"/>
      <c r="E14" s="104" t="s">
        <v>11</v>
      </c>
      <c r="F14" s="105"/>
      <c r="G14" s="5" t="s">
        <v>56</v>
      </c>
    </row>
    <row r="15" spans="1:7" ht="12.75">
      <c r="A15" s="12"/>
      <c r="B15" s="1" t="s">
        <v>12</v>
      </c>
      <c r="C15" s="3" t="s">
        <v>104</v>
      </c>
      <c r="D15" s="16"/>
      <c r="E15" s="108" t="s">
        <v>13</v>
      </c>
      <c r="F15" s="109"/>
      <c r="G15" s="4" t="s">
        <v>81</v>
      </c>
    </row>
    <row r="16" spans="1:7" ht="12" customHeight="1">
      <c r="A16" s="7"/>
      <c r="B16" s="17"/>
      <c r="C16" s="18"/>
      <c r="D16" s="11"/>
      <c r="E16" s="19"/>
      <c r="F16" s="19"/>
      <c r="G16" s="20"/>
    </row>
    <row r="17" spans="1:255" ht="12" customHeight="1">
      <c r="A17" s="21"/>
      <c r="B17" s="82" t="s">
        <v>90</v>
      </c>
      <c r="C17" s="83"/>
      <c r="D17" s="83"/>
      <c r="E17" s="83"/>
      <c r="F17" s="83"/>
      <c r="G17" s="83"/>
    </row>
    <row r="18" spans="1:255" ht="12" customHeight="1">
      <c r="A18" s="22"/>
      <c r="B18" s="23"/>
      <c r="C18" s="24"/>
      <c r="D18" s="24"/>
      <c r="E18" s="24"/>
      <c r="F18" s="24"/>
      <c r="G18" s="24"/>
    </row>
    <row r="19" spans="1:255" customFormat="1" ht="12" customHeight="1">
      <c r="A19" s="84"/>
      <c r="B19" s="26" t="s">
        <v>57</v>
      </c>
      <c r="C19" s="27"/>
      <c r="D19" s="28"/>
      <c r="E19" s="28"/>
      <c r="F19" s="29"/>
      <c r="G19" s="85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</row>
    <row r="20" spans="1:255" customFormat="1" ht="24" customHeight="1">
      <c r="A20" s="84"/>
      <c r="B20" s="87" t="s">
        <v>15</v>
      </c>
      <c r="C20" s="88" t="s">
        <v>16</v>
      </c>
      <c r="D20" s="88" t="s">
        <v>58</v>
      </c>
      <c r="E20" s="87" t="s">
        <v>18</v>
      </c>
      <c r="F20" s="88" t="s">
        <v>19</v>
      </c>
      <c r="G20" s="87" t="s">
        <v>20</v>
      </c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</row>
    <row r="21" spans="1:255" s="95" customFormat="1" ht="12" customHeight="1">
      <c r="A21" s="89"/>
      <c r="B21" s="90" t="s">
        <v>68</v>
      </c>
      <c r="C21" s="91" t="s">
        <v>16</v>
      </c>
      <c r="D21" s="91">
        <v>48</v>
      </c>
      <c r="E21" s="91" t="s">
        <v>95</v>
      </c>
      <c r="F21" s="92">
        <v>6800</v>
      </c>
      <c r="G21" s="93">
        <f>D21*F21</f>
        <v>326400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</row>
    <row r="22" spans="1:255" s="95" customFormat="1" ht="12" customHeight="1">
      <c r="A22" s="89"/>
      <c r="B22" s="90" t="s">
        <v>59</v>
      </c>
      <c r="C22" s="91" t="s">
        <v>16</v>
      </c>
      <c r="D22" s="91">
        <v>145</v>
      </c>
      <c r="E22" s="91" t="s">
        <v>95</v>
      </c>
      <c r="F22" s="92">
        <v>1500</v>
      </c>
      <c r="G22" s="93">
        <f t="shared" ref="G22:G31" si="0">D22*F22</f>
        <v>217500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</row>
    <row r="23" spans="1:255" s="95" customFormat="1" ht="12" customHeight="1">
      <c r="A23" s="89"/>
      <c r="B23" s="90" t="s">
        <v>69</v>
      </c>
      <c r="C23" s="91" t="s">
        <v>16</v>
      </c>
      <c r="D23" s="91">
        <v>80</v>
      </c>
      <c r="E23" s="91" t="s">
        <v>95</v>
      </c>
      <c r="F23" s="92">
        <v>230</v>
      </c>
      <c r="G23" s="93">
        <f t="shared" si="0"/>
        <v>18400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</row>
    <row r="24" spans="1:255" s="95" customFormat="1" ht="12" customHeight="1">
      <c r="A24" s="89"/>
      <c r="B24" s="90" t="s">
        <v>60</v>
      </c>
      <c r="C24" s="91" t="s">
        <v>31</v>
      </c>
      <c r="D24" s="91">
        <v>49.6</v>
      </c>
      <c r="E24" s="91" t="s">
        <v>95</v>
      </c>
      <c r="F24" s="92">
        <v>3048</v>
      </c>
      <c r="G24" s="93">
        <f t="shared" si="0"/>
        <v>151180.80000000002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</row>
    <row r="25" spans="1:255" s="95" customFormat="1" ht="12" customHeight="1">
      <c r="A25" s="89"/>
      <c r="B25" s="90" t="s">
        <v>61</v>
      </c>
      <c r="C25" s="91" t="s">
        <v>31</v>
      </c>
      <c r="D25" s="91">
        <v>24.8</v>
      </c>
      <c r="E25" s="91" t="s">
        <v>95</v>
      </c>
      <c r="F25" s="92">
        <v>3048</v>
      </c>
      <c r="G25" s="93">
        <f t="shared" si="0"/>
        <v>75590.400000000009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</row>
    <row r="26" spans="1:255" s="95" customFormat="1" ht="12" customHeight="1">
      <c r="A26" s="89"/>
      <c r="B26" s="90" t="s">
        <v>62</v>
      </c>
      <c r="C26" s="91" t="s">
        <v>31</v>
      </c>
      <c r="D26" s="91">
        <v>6.4</v>
      </c>
      <c r="E26" s="91" t="s">
        <v>95</v>
      </c>
      <c r="F26" s="92">
        <v>3048</v>
      </c>
      <c r="G26" s="93">
        <f t="shared" si="0"/>
        <v>19507.2</v>
      </c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</row>
    <row r="27" spans="1:255" s="95" customFormat="1" ht="12" customHeight="1">
      <c r="A27" s="89"/>
      <c r="B27" s="90" t="s">
        <v>94</v>
      </c>
      <c r="C27" s="91" t="s">
        <v>31</v>
      </c>
      <c r="D27" s="91">
        <v>15.2</v>
      </c>
      <c r="E27" s="91" t="s">
        <v>95</v>
      </c>
      <c r="F27" s="92">
        <v>3048</v>
      </c>
      <c r="G27" s="93">
        <f t="shared" si="0"/>
        <v>46329.599999999999</v>
      </c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94"/>
      <c r="FE27" s="94"/>
      <c r="FF27" s="94"/>
      <c r="FG27" s="9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  <c r="FV27" s="94"/>
      <c r="FW27" s="94"/>
      <c r="FX27" s="94"/>
      <c r="FY27" s="94"/>
      <c r="FZ27" s="94"/>
      <c r="GA27" s="94"/>
      <c r="GB27" s="94"/>
      <c r="GC27" s="94"/>
      <c r="GD27" s="94"/>
      <c r="GE27" s="94"/>
      <c r="GF27" s="94"/>
      <c r="GG27" s="94"/>
      <c r="GH27" s="94"/>
      <c r="GI27" s="94"/>
      <c r="GJ27" s="94"/>
      <c r="GK27" s="94"/>
      <c r="GL27" s="94"/>
      <c r="GM27" s="94"/>
      <c r="GN27" s="94"/>
      <c r="GO27" s="94"/>
      <c r="GP27" s="94"/>
      <c r="GQ27" s="94"/>
      <c r="GR27" s="94"/>
      <c r="GS27" s="94"/>
      <c r="GT27" s="94"/>
      <c r="GU27" s="94"/>
      <c r="GV27" s="94"/>
      <c r="GW27" s="94"/>
      <c r="GX27" s="94"/>
      <c r="GY27" s="94"/>
      <c r="GZ27" s="94"/>
      <c r="HA27" s="94"/>
      <c r="HB27" s="94"/>
      <c r="HC27" s="94"/>
      <c r="HD27" s="94"/>
      <c r="HE27" s="94"/>
      <c r="HF27" s="94"/>
      <c r="HG27" s="94"/>
      <c r="HH27" s="94"/>
      <c r="HI27" s="94"/>
      <c r="HJ27" s="94"/>
      <c r="HK27" s="94"/>
      <c r="HL27" s="94"/>
      <c r="HM27" s="94"/>
      <c r="HN27" s="94"/>
      <c r="HO27" s="94"/>
      <c r="HP27" s="94"/>
      <c r="HQ27" s="94"/>
      <c r="HR27" s="94"/>
      <c r="HS27" s="94"/>
      <c r="HT27" s="94"/>
      <c r="HU27" s="94"/>
      <c r="HV27" s="94"/>
      <c r="HW27" s="94"/>
      <c r="HX27" s="94"/>
      <c r="HY27" s="94"/>
      <c r="HZ27" s="94"/>
      <c r="IA27" s="94"/>
      <c r="IB27" s="94"/>
      <c r="IC27" s="94"/>
      <c r="ID27" s="94"/>
      <c r="IE27" s="94"/>
      <c r="IF27" s="94"/>
      <c r="IG27" s="94"/>
      <c r="IH27" s="94"/>
      <c r="II27" s="94"/>
      <c r="IJ27" s="94"/>
      <c r="IK27" s="94"/>
      <c r="IL27" s="94"/>
      <c r="IM27" s="94"/>
      <c r="IN27" s="94"/>
      <c r="IO27" s="94"/>
      <c r="IP27" s="94"/>
      <c r="IQ27" s="94"/>
      <c r="IR27" s="94"/>
      <c r="IS27" s="94"/>
      <c r="IT27" s="94"/>
      <c r="IU27" s="94"/>
    </row>
    <row r="28" spans="1:255" s="95" customFormat="1" ht="12" customHeight="1">
      <c r="A28" s="89"/>
      <c r="B28" s="90" t="s">
        <v>63</v>
      </c>
      <c r="C28" s="91" t="s">
        <v>31</v>
      </c>
      <c r="D28" s="91">
        <v>10</v>
      </c>
      <c r="E28" s="91" t="s">
        <v>95</v>
      </c>
      <c r="F28" s="92">
        <v>1250</v>
      </c>
      <c r="G28" s="93">
        <f t="shared" si="0"/>
        <v>12500</v>
      </c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</row>
    <row r="29" spans="1:255" s="95" customFormat="1" ht="12" customHeight="1">
      <c r="A29" s="89"/>
      <c r="B29" s="90" t="s">
        <v>108</v>
      </c>
      <c r="C29" s="91" t="s">
        <v>31</v>
      </c>
      <c r="D29" s="91">
        <v>3</v>
      </c>
      <c r="E29" s="91" t="s">
        <v>95</v>
      </c>
      <c r="F29" s="92">
        <v>1350</v>
      </c>
      <c r="G29" s="93">
        <f t="shared" si="0"/>
        <v>4050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</row>
    <row r="30" spans="1:255" s="95" customFormat="1" ht="12" customHeight="1">
      <c r="A30" s="89"/>
      <c r="B30" s="90" t="s">
        <v>64</v>
      </c>
      <c r="C30" s="91" t="s">
        <v>65</v>
      </c>
      <c r="D30" s="91">
        <v>1</v>
      </c>
      <c r="E30" s="91" t="s">
        <v>95</v>
      </c>
      <c r="F30" s="92">
        <v>25300</v>
      </c>
      <c r="G30" s="93">
        <f t="shared" si="0"/>
        <v>25300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94"/>
      <c r="FE30" s="94"/>
      <c r="FF30" s="94"/>
      <c r="FG30" s="94"/>
      <c r="FH30" s="94"/>
      <c r="FI30" s="94"/>
      <c r="FJ30" s="94"/>
      <c r="FK30" s="94"/>
      <c r="FL30" s="94"/>
      <c r="FM30" s="94"/>
      <c r="FN30" s="94"/>
      <c r="FO30" s="94"/>
      <c r="FP30" s="94"/>
      <c r="FQ30" s="94"/>
      <c r="FR30" s="94"/>
      <c r="FS30" s="94"/>
      <c r="FT30" s="94"/>
      <c r="FU30" s="94"/>
      <c r="FV30" s="94"/>
      <c r="FW30" s="94"/>
      <c r="FX30" s="94"/>
      <c r="FY30" s="94"/>
      <c r="FZ30" s="94"/>
      <c r="GA30" s="94"/>
      <c r="GB30" s="94"/>
      <c r="GC30" s="94"/>
      <c r="GD30" s="94"/>
      <c r="GE30" s="94"/>
      <c r="GF30" s="94"/>
      <c r="GG30" s="94"/>
      <c r="GH30" s="94"/>
      <c r="GI30" s="94"/>
      <c r="GJ30" s="94"/>
      <c r="GK30" s="94"/>
      <c r="GL30" s="94"/>
      <c r="GM30" s="94"/>
      <c r="GN30" s="94"/>
      <c r="GO30" s="94"/>
      <c r="GP30" s="94"/>
      <c r="GQ30" s="94"/>
      <c r="GR30" s="94"/>
      <c r="GS30" s="94"/>
      <c r="GT30" s="94"/>
      <c r="GU30" s="94"/>
      <c r="GV30" s="94"/>
      <c r="GW30" s="94"/>
      <c r="GX30" s="94"/>
      <c r="GY30" s="94"/>
      <c r="GZ30" s="94"/>
      <c r="HA30" s="94"/>
      <c r="HB30" s="94"/>
      <c r="HC30" s="94"/>
      <c r="HD30" s="94"/>
      <c r="HE30" s="94"/>
      <c r="HF30" s="94"/>
      <c r="HG30" s="94"/>
      <c r="HH30" s="94"/>
      <c r="HI30" s="94"/>
      <c r="HJ30" s="94"/>
      <c r="HK30" s="94"/>
      <c r="HL30" s="94"/>
      <c r="HM30" s="94"/>
      <c r="HN30" s="94"/>
      <c r="HO30" s="94"/>
      <c r="HP30" s="94"/>
      <c r="HQ30" s="94"/>
      <c r="HR30" s="94"/>
      <c r="HS30" s="94"/>
      <c r="HT30" s="94"/>
      <c r="HU30" s="94"/>
      <c r="HV30" s="94"/>
      <c r="HW30" s="94"/>
      <c r="HX30" s="94"/>
      <c r="HY30" s="94"/>
      <c r="HZ30" s="94"/>
      <c r="IA30" s="94"/>
      <c r="IB30" s="94"/>
      <c r="IC30" s="94"/>
      <c r="ID30" s="94"/>
      <c r="IE30" s="94"/>
      <c r="IF30" s="94"/>
      <c r="IG30" s="94"/>
      <c r="IH30" s="94"/>
      <c r="II30" s="94"/>
      <c r="IJ30" s="94"/>
      <c r="IK30" s="94"/>
      <c r="IL30" s="94"/>
      <c r="IM30" s="94"/>
      <c r="IN30" s="94"/>
      <c r="IO30" s="94"/>
      <c r="IP30" s="94"/>
      <c r="IQ30" s="94"/>
      <c r="IR30" s="94"/>
      <c r="IS30" s="94"/>
      <c r="IT30" s="94"/>
      <c r="IU30" s="94"/>
    </row>
    <row r="31" spans="1:255" s="95" customFormat="1" ht="12" customHeight="1">
      <c r="A31" s="89"/>
      <c r="B31" s="90" t="s">
        <v>66</v>
      </c>
      <c r="C31" s="91" t="s">
        <v>67</v>
      </c>
      <c r="D31" s="91">
        <v>1</v>
      </c>
      <c r="E31" s="91" t="s">
        <v>95</v>
      </c>
      <c r="F31" s="92">
        <v>8800</v>
      </c>
      <c r="G31" s="93">
        <f t="shared" si="0"/>
        <v>8800</v>
      </c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4"/>
      <c r="GH31" s="94"/>
      <c r="GI31" s="94"/>
      <c r="GJ31" s="94"/>
      <c r="GK31" s="94"/>
      <c r="GL31" s="94"/>
      <c r="GM31" s="94"/>
      <c r="GN31" s="94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  <c r="HD31" s="94"/>
      <c r="HE31" s="94"/>
      <c r="HF31" s="94"/>
      <c r="HG31" s="94"/>
      <c r="HH31" s="94"/>
      <c r="HI31" s="94"/>
      <c r="HJ31" s="94"/>
      <c r="HK31" s="94"/>
      <c r="HL31" s="94"/>
      <c r="HM31" s="94"/>
      <c r="HN31" s="94"/>
      <c r="HO31" s="94"/>
      <c r="HP31" s="94"/>
      <c r="HQ31" s="94"/>
      <c r="HR31" s="94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4"/>
      <c r="II31" s="94"/>
      <c r="IJ31" s="94"/>
      <c r="IK31" s="94"/>
      <c r="IL31" s="94"/>
      <c r="IM31" s="94"/>
      <c r="IN31" s="94"/>
      <c r="IO31" s="94"/>
      <c r="IP31" s="94"/>
      <c r="IQ31" s="94"/>
      <c r="IR31" s="94"/>
      <c r="IS31" s="94"/>
      <c r="IT31" s="94"/>
      <c r="IU31" s="94"/>
    </row>
    <row r="32" spans="1:255" s="95" customFormat="1" ht="12" customHeight="1">
      <c r="A32" s="89"/>
      <c r="B32" s="90" t="s">
        <v>75</v>
      </c>
      <c r="C32" s="91" t="s">
        <v>16</v>
      </c>
      <c r="D32" s="91">
        <v>1</v>
      </c>
      <c r="E32" s="91" t="s">
        <v>95</v>
      </c>
      <c r="F32" s="92">
        <v>1230000</v>
      </c>
      <c r="G32" s="93">
        <f>D32*F32</f>
        <v>1230000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  <c r="HC32" s="94"/>
      <c r="HD32" s="94"/>
      <c r="HE32" s="94"/>
      <c r="HF32" s="94"/>
      <c r="HG32" s="94"/>
      <c r="HH32" s="94"/>
      <c r="HI32" s="94"/>
      <c r="HJ32" s="94"/>
      <c r="HK32" s="94"/>
      <c r="HL32" s="94"/>
      <c r="HM32" s="94"/>
      <c r="HN32" s="94"/>
      <c r="HO32" s="94"/>
      <c r="HP32" s="94"/>
      <c r="HQ32" s="94"/>
      <c r="HR32" s="94"/>
      <c r="HS32" s="94"/>
      <c r="HT32" s="94"/>
      <c r="HU32" s="94"/>
      <c r="HV32" s="94"/>
      <c r="HW32" s="94"/>
      <c r="HX32" s="94"/>
      <c r="HY32" s="94"/>
      <c r="HZ32" s="94"/>
      <c r="IA32" s="94"/>
      <c r="IB32" s="94"/>
      <c r="IC32" s="94"/>
      <c r="ID32" s="94"/>
      <c r="IE32" s="94"/>
      <c r="IF32" s="94"/>
      <c r="IG32" s="94"/>
      <c r="IH32" s="94"/>
      <c r="II32" s="94"/>
      <c r="IJ32" s="94"/>
      <c r="IK32" s="94"/>
      <c r="IL32" s="94"/>
      <c r="IM32" s="94"/>
      <c r="IN32" s="94"/>
      <c r="IO32" s="94"/>
      <c r="IP32" s="94"/>
      <c r="IQ32" s="94"/>
      <c r="IR32" s="94"/>
      <c r="IS32" s="94"/>
      <c r="IT32" s="94"/>
      <c r="IU32" s="94"/>
    </row>
    <row r="33" spans="1:255" customFormat="1" ht="11.25" customHeight="1">
      <c r="A33" s="86"/>
      <c r="B33" s="96" t="s">
        <v>71</v>
      </c>
      <c r="C33" s="97"/>
      <c r="D33" s="97"/>
      <c r="E33" s="97"/>
      <c r="F33" s="98"/>
      <c r="G33" s="99">
        <f>SUM(G21:G32)</f>
        <v>2135558</v>
      </c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</row>
    <row r="34" spans="1:255" customFormat="1" ht="15.75" customHeight="1">
      <c r="A34" s="84"/>
      <c r="B34" s="100"/>
      <c r="C34" s="101"/>
      <c r="D34" s="101"/>
      <c r="E34" s="101"/>
      <c r="F34" s="102"/>
      <c r="G34" s="102"/>
      <c r="H34" s="86"/>
      <c r="I34" s="86"/>
      <c r="J34" s="86"/>
      <c r="K34" s="103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</row>
    <row r="35" spans="1:255" customFormat="1" ht="12" customHeight="1">
      <c r="A35" s="84"/>
      <c r="B35" s="26" t="s">
        <v>14</v>
      </c>
      <c r="C35" s="27"/>
      <c r="D35" s="28"/>
      <c r="E35" s="28"/>
      <c r="F35" s="29"/>
      <c r="G35" s="85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</row>
    <row r="36" spans="1:255" customFormat="1" ht="24" customHeight="1">
      <c r="A36" s="84"/>
      <c r="B36" s="87" t="s">
        <v>15</v>
      </c>
      <c r="C36" s="88" t="s">
        <v>16</v>
      </c>
      <c r="D36" s="88" t="s">
        <v>58</v>
      </c>
      <c r="E36" s="87" t="s">
        <v>18</v>
      </c>
      <c r="F36" s="88" t="s">
        <v>19</v>
      </c>
      <c r="G36" s="87" t="s">
        <v>20</v>
      </c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</row>
    <row r="37" spans="1:255" s="95" customFormat="1" ht="12" customHeight="1">
      <c r="A37" s="89"/>
      <c r="B37" s="90" t="s">
        <v>70</v>
      </c>
      <c r="C37" s="91" t="s">
        <v>21</v>
      </c>
      <c r="D37" s="91">
        <v>6</v>
      </c>
      <c r="E37" s="91" t="s">
        <v>95</v>
      </c>
      <c r="F37" s="92">
        <f>4000*30</f>
        <v>120000</v>
      </c>
      <c r="G37" s="93">
        <f>+D37*F37</f>
        <v>720000</v>
      </c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</row>
    <row r="38" spans="1:255" s="95" customFormat="1" ht="12" customHeight="1">
      <c r="A38" s="89"/>
      <c r="B38" s="90" t="s">
        <v>84</v>
      </c>
      <c r="C38" s="91" t="s">
        <v>21</v>
      </c>
      <c r="D38" s="91">
        <v>9</v>
      </c>
      <c r="E38" s="91" t="s">
        <v>119</v>
      </c>
      <c r="F38" s="92">
        <v>25000</v>
      </c>
      <c r="G38" s="93">
        <f t="shared" ref="G38:G41" si="1">(D38*F38)</f>
        <v>225000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</row>
    <row r="39" spans="1:255" s="95" customFormat="1" ht="12" customHeight="1">
      <c r="A39" s="89"/>
      <c r="B39" s="90" t="s">
        <v>85</v>
      </c>
      <c r="C39" s="91" t="s">
        <v>21</v>
      </c>
      <c r="D39" s="91">
        <v>3</v>
      </c>
      <c r="E39" s="91" t="s">
        <v>120</v>
      </c>
      <c r="F39" s="92">
        <v>25000</v>
      </c>
      <c r="G39" s="93">
        <f t="shared" si="1"/>
        <v>75000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  <c r="IU39" s="94"/>
    </row>
    <row r="40" spans="1:255" s="95" customFormat="1" ht="12" customHeight="1">
      <c r="A40" s="89"/>
      <c r="B40" s="90" t="s">
        <v>86</v>
      </c>
      <c r="C40" s="91" t="s">
        <v>21</v>
      </c>
      <c r="D40" s="91">
        <v>12</v>
      </c>
      <c r="E40" s="91" t="s">
        <v>120</v>
      </c>
      <c r="F40" s="92">
        <v>25000</v>
      </c>
      <c r="G40" s="93">
        <f t="shared" ref="G40" si="2">(D40*F40)</f>
        <v>300000</v>
      </c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</row>
    <row r="41" spans="1:255" s="95" customFormat="1" ht="12" customHeight="1">
      <c r="A41" s="89"/>
      <c r="B41" s="90" t="s">
        <v>109</v>
      </c>
      <c r="C41" s="91" t="s">
        <v>21</v>
      </c>
      <c r="D41" s="91">
        <v>9</v>
      </c>
      <c r="E41" s="91" t="s">
        <v>121</v>
      </c>
      <c r="F41" s="92">
        <v>25000</v>
      </c>
      <c r="G41" s="93">
        <f t="shared" si="1"/>
        <v>225000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</row>
    <row r="42" spans="1:255" customFormat="1" ht="11.25" customHeight="1">
      <c r="A42" s="86"/>
      <c r="B42" s="96" t="s">
        <v>125</v>
      </c>
      <c r="C42" s="97"/>
      <c r="D42" s="97"/>
      <c r="E42" s="97"/>
      <c r="F42" s="98"/>
      <c r="G42" s="99">
        <f>SUM(G37:G41)</f>
        <v>1545000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</row>
    <row r="43" spans="1:255" customFormat="1" ht="15.75" customHeight="1">
      <c r="A43" s="84"/>
      <c r="B43" s="100"/>
      <c r="C43" s="101"/>
      <c r="D43" s="101"/>
      <c r="E43" s="101"/>
      <c r="F43" s="102"/>
      <c r="G43" s="102"/>
      <c r="H43" s="86"/>
      <c r="I43" s="86"/>
      <c r="J43" s="86"/>
      <c r="K43" s="103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</row>
    <row r="44" spans="1:255" customFormat="1" ht="12" customHeight="1">
      <c r="A44" s="84"/>
      <c r="B44" s="26" t="s">
        <v>22</v>
      </c>
      <c r="C44" s="27"/>
      <c r="D44" s="28"/>
      <c r="E44" s="28"/>
      <c r="F44" s="29"/>
      <c r="G44" s="85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</row>
    <row r="45" spans="1:255" customFormat="1" ht="24" customHeight="1">
      <c r="A45" s="84"/>
      <c r="B45" s="87" t="s">
        <v>15</v>
      </c>
      <c r="C45" s="88" t="s">
        <v>16</v>
      </c>
      <c r="D45" s="88" t="s">
        <v>58</v>
      </c>
      <c r="E45" s="87" t="s">
        <v>18</v>
      </c>
      <c r="F45" s="88" t="s">
        <v>19</v>
      </c>
      <c r="G45" s="87" t="s">
        <v>20</v>
      </c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</row>
    <row r="46" spans="1:255" s="95" customFormat="1" ht="12" customHeight="1">
      <c r="A46" s="89"/>
      <c r="B46" s="90"/>
      <c r="C46" s="91"/>
      <c r="D46" s="91"/>
      <c r="E46" s="91"/>
      <c r="F46" s="92"/>
      <c r="G46" s="93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</row>
    <row r="47" spans="1:255" customFormat="1" ht="11.25" customHeight="1">
      <c r="A47" s="86"/>
      <c r="B47" s="96" t="s">
        <v>126</v>
      </c>
      <c r="C47" s="97"/>
      <c r="D47" s="97"/>
      <c r="E47" s="97"/>
      <c r="F47" s="98"/>
      <c r="G47" s="99">
        <v>0</v>
      </c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/>
      <c r="HN47" s="86"/>
      <c r="HO47" s="86"/>
      <c r="HP47" s="86"/>
      <c r="HQ47" s="86"/>
      <c r="HR47" s="86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/>
      <c r="II47" s="86"/>
      <c r="IJ47" s="86"/>
      <c r="IK47" s="86"/>
      <c r="IL47" s="86"/>
      <c r="IM47" s="86"/>
      <c r="IN47" s="86"/>
      <c r="IO47" s="86"/>
      <c r="IP47" s="86"/>
      <c r="IQ47" s="86"/>
      <c r="IR47" s="86"/>
      <c r="IS47" s="86"/>
      <c r="IT47" s="86"/>
      <c r="IU47" s="86"/>
    </row>
    <row r="48" spans="1:255" customFormat="1" ht="15.75" customHeight="1">
      <c r="A48" s="84"/>
      <c r="B48" s="100"/>
      <c r="C48" s="101"/>
      <c r="D48" s="101"/>
      <c r="E48" s="101"/>
      <c r="F48" s="102"/>
      <c r="G48" s="102"/>
      <c r="H48" s="86"/>
      <c r="I48" s="86"/>
      <c r="J48" s="86"/>
      <c r="K48" s="103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86"/>
      <c r="EE48" s="86"/>
      <c r="EF48" s="86"/>
      <c r="EG48" s="86"/>
      <c r="EH48" s="86"/>
      <c r="EI48" s="86"/>
      <c r="EJ48" s="86"/>
      <c r="EK48" s="86"/>
      <c r="EL48" s="86"/>
      <c r="EM48" s="86"/>
      <c r="EN48" s="86"/>
      <c r="EO48" s="86"/>
      <c r="EP48" s="86"/>
      <c r="EQ48" s="86"/>
      <c r="ER48" s="86"/>
      <c r="ES48" s="86"/>
      <c r="ET48" s="86"/>
      <c r="EU48" s="86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86"/>
      <c r="FG48" s="86"/>
      <c r="FH48" s="86"/>
      <c r="FI48" s="86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86"/>
      <c r="FU48" s="86"/>
      <c r="FV48" s="86"/>
      <c r="FW48" s="86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86"/>
      <c r="GI48" s="86"/>
      <c r="GJ48" s="86"/>
      <c r="GK48" s="86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86"/>
      <c r="GW48" s="86"/>
      <c r="GX48" s="86"/>
      <c r="GY48" s="86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6"/>
      <c r="HK48" s="86"/>
      <c r="HL48" s="86"/>
      <c r="HM48" s="86"/>
      <c r="HN48" s="86"/>
      <c r="HO48" s="86"/>
      <c r="HP48" s="86"/>
      <c r="HQ48" s="86"/>
      <c r="HR48" s="86"/>
      <c r="HS48" s="86"/>
      <c r="HT48" s="86"/>
      <c r="HU48" s="86"/>
      <c r="HV48" s="86"/>
      <c r="HW48" s="86"/>
      <c r="HX48" s="86"/>
      <c r="HY48" s="86"/>
      <c r="HZ48" s="86"/>
      <c r="IA48" s="86"/>
      <c r="IB48" s="86"/>
      <c r="IC48" s="86"/>
      <c r="ID48" s="86"/>
      <c r="IE48" s="86"/>
      <c r="IF48" s="86"/>
      <c r="IG48" s="86"/>
      <c r="IH48" s="86"/>
      <c r="II48" s="86"/>
      <c r="IJ48" s="86"/>
      <c r="IK48" s="86"/>
      <c r="IL48" s="86"/>
      <c r="IM48" s="86"/>
      <c r="IN48" s="86"/>
      <c r="IO48" s="86"/>
      <c r="IP48" s="86"/>
      <c r="IQ48" s="86"/>
      <c r="IR48" s="86"/>
      <c r="IS48" s="86"/>
      <c r="IT48" s="86"/>
      <c r="IU48" s="86"/>
    </row>
    <row r="49" spans="1:255" customFormat="1" ht="12" customHeight="1">
      <c r="A49" s="84"/>
      <c r="B49" s="26" t="s">
        <v>23</v>
      </c>
      <c r="C49" s="27"/>
      <c r="D49" s="28"/>
      <c r="E49" s="28"/>
      <c r="F49" s="29"/>
      <c r="G49" s="85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86"/>
      <c r="DV49" s="86"/>
      <c r="DW49" s="86"/>
      <c r="DX49" s="86"/>
      <c r="DY49" s="86"/>
      <c r="DZ49" s="86"/>
      <c r="EA49" s="86"/>
      <c r="EB49" s="86"/>
      <c r="EC49" s="86"/>
      <c r="ED49" s="86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86"/>
      <c r="FU49" s="86"/>
      <c r="FV49" s="86"/>
      <c r="FW49" s="86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86"/>
      <c r="GI49" s="86"/>
      <c r="GJ49" s="86"/>
      <c r="GK49" s="86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86"/>
      <c r="GW49" s="86"/>
      <c r="GX49" s="86"/>
      <c r="GY49" s="86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6"/>
      <c r="HK49" s="86"/>
      <c r="HL49" s="86"/>
      <c r="HM49" s="86"/>
      <c r="HN49" s="86"/>
      <c r="HO49" s="86"/>
      <c r="HP49" s="86"/>
      <c r="HQ49" s="86"/>
      <c r="HR49" s="86"/>
      <c r="HS49" s="86"/>
      <c r="HT49" s="86"/>
      <c r="HU49" s="86"/>
      <c r="HV49" s="86"/>
      <c r="HW49" s="86"/>
      <c r="HX49" s="86"/>
      <c r="HY49" s="86"/>
      <c r="HZ49" s="86"/>
      <c r="IA49" s="86"/>
      <c r="IB49" s="86"/>
      <c r="IC49" s="86"/>
      <c r="ID49" s="86"/>
      <c r="IE49" s="86"/>
      <c r="IF49" s="86"/>
      <c r="IG49" s="86"/>
      <c r="IH49" s="86"/>
      <c r="II49" s="86"/>
      <c r="IJ49" s="86"/>
      <c r="IK49" s="86"/>
      <c r="IL49" s="86"/>
      <c r="IM49" s="86"/>
      <c r="IN49" s="86"/>
      <c r="IO49" s="86"/>
      <c r="IP49" s="86"/>
      <c r="IQ49" s="86"/>
      <c r="IR49" s="86"/>
      <c r="IS49" s="86"/>
      <c r="IT49" s="86"/>
      <c r="IU49" s="86"/>
    </row>
    <row r="50" spans="1:255" customFormat="1" ht="24" customHeight="1">
      <c r="A50" s="84"/>
      <c r="B50" s="87" t="s">
        <v>15</v>
      </c>
      <c r="C50" s="88" t="s">
        <v>16</v>
      </c>
      <c r="D50" s="88" t="s">
        <v>17</v>
      </c>
      <c r="E50" s="87" t="s">
        <v>18</v>
      </c>
      <c r="F50" s="88" t="s">
        <v>19</v>
      </c>
      <c r="G50" s="87" t="s">
        <v>20</v>
      </c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</row>
    <row r="51" spans="1:255" s="95" customFormat="1" ht="12" customHeight="1">
      <c r="A51" s="89"/>
      <c r="B51" s="90" t="s">
        <v>83</v>
      </c>
      <c r="C51" s="91" t="s">
        <v>87</v>
      </c>
      <c r="D51" s="91">
        <v>3</v>
      </c>
      <c r="E51" s="91" t="s">
        <v>119</v>
      </c>
      <c r="F51" s="92">
        <v>55000</v>
      </c>
      <c r="G51" s="93">
        <f>(D51*F51)</f>
        <v>165000</v>
      </c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4"/>
      <c r="AA51" s="94"/>
      <c r="AB51" s="94"/>
      <c r="AC51" s="94"/>
      <c r="AD51" s="94"/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94"/>
      <c r="BR51" s="94"/>
      <c r="BS51" s="94"/>
      <c r="BT51" s="94"/>
      <c r="BU51" s="94"/>
      <c r="BV51" s="94"/>
      <c r="BW51" s="94"/>
      <c r="BX51" s="94"/>
      <c r="BY51" s="94"/>
      <c r="BZ51" s="94"/>
      <c r="CA51" s="94"/>
      <c r="CB51" s="94"/>
      <c r="CC51" s="94"/>
      <c r="CD51" s="94"/>
      <c r="CE51" s="94"/>
      <c r="CF51" s="94"/>
      <c r="CG51" s="94"/>
      <c r="CH51" s="94"/>
      <c r="CI51" s="94"/>
      <c r="CJ51" s="94"/>
      <c r="CK51" s="94"/>
      <c r="CL51" s="94"/>
      <c r="CM51" s="94"/>
      <c r="CN51" s="94"/>
      <c r="CO51" s="94"/>
      <c r="CP51" s="94"/>
      <c r="CQ51" s="94"/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4"/>
      <c r="DE51" s="94"/>
      <c r="DF51" s="94"/>
      <c r="DG51" s="94"/>
      <c r="DH51" s="94"/>
      <c r="DI51" s="94"/>
      <c r="DJ51" s="94"/>
      <c r="DK51" s="94"/>
      <c r="DL51" s="94"/>
      <c r="DM51" s="94"/>
      <c r="DN51" s="94"/>
      <c r="DO51" s="94"/>
      <c r="DP51" s="94"/>
      <c r="DQ51" s="94"/>
      <c r="DR51" s="94"/>
      <c r="DS51" s="94"/>
      <c r="DT51" s="94"/>
      <c r="DU51" s="94"/>
      <c r="DV51" s="94"/>
      <c r="DW51" s="94"/>
      <c r="DX51" s="94"/>
      <c r="DY51" s="94"/>
      <c r="DZ51" s="94"/>
      <c r="EA51" s="94"/>
      <c r="EB51" s="94"/>
      <c r="EC51" s="94"/>
      <c r="ED51" s="94"/>
      <c r="EE51" s="94"/>
      <c r="EF51" s="94"/>
      <c r="EG51" s="94"/>
      <c r="EH51" s="94"/>
      <c r="EI51" s="94"/>
      <c r="EJ51" s="94"/>
      <c r="EK51" s="94"/>
      <c r="EL51" s="94"/>
      <c r="EM51" s="94"/>
      <c r="EN51" s="94"/>
      <c r="EO51" s="94"/>
      <c r="EP51" s="94"/>
      <c r="EQ51" s="94"/>
      <c r="ER51" s="94"/>
      <c r="ES51" s="94"/>
      <c r="ET51" s="94"/>
      <c r="EU51" s="94"/>
      <c r="EV51" s="94"/>
      <c r="EW51" s="94"/>
      <c r="EX51" s="94"/>
      <c r="EY51" s="94"/>
      <c r="EZ51" s="94"/>
      <c r="FA51" s="94"/>
      <c r="FB51" s="94"/>
      <c r="FC51" s="94"/>
      <c r="FD51" s="94"/>
      <c r="FE51" s="94"/>
      <c r="FF51" s="94"/>
      <c r="FG51" s="94"/>
      <c r="FH51" s="94"/>
      <c r="FI51" s="94"/>
      <c r="FJ51" s="94"/>
      <c r="FK51" s="94"/>
      <c r="FL51" s="94"/>
      <c r="FM51" s="94"/>
      <c r="FN51" s="94"/>
      <c r="FO51" s="94"/>
      <c r="FP51" s="94"/>
      <c r="FQ51" s="94"/>
      <c r="FR51" s="94"/>
      <c r="FS51" s="94"/>
      <c r="FT51" s="94"/>
      <c r="FU51" s="94"/>
      <c r="FV51" s="94"/>
      <c r="FW51" s="94"/>
      <c r="FX51" s="94"/>
      <c r="FY51" s="94"/>
      <c r="FZ51" s="94"/>
      <c r="GA51" s="94"/>
      <c r="GB51" s="94"/>
      <c r="GC51" s="94"/>
      <c r="GD51" s="94"/>
      <c r="GE51" s="94"/>
      <c r="GF51" s="94"/>
      <c r="GG51" s="94"/>
      <c r="GH51" s="94"/>
      <c r="GI51" s="94"/>
      <c r="GJ51" s="94"/>
      <c r="GK51" s="94"/>
      <c r="GL51" s="94"/>
      <c r="GM51" s="94"/>
      <c r="GN51" s="94"/>
      <c r="GO51" s="94"/>
      <c r="GP51" s="94"/>
      <c r="GQ51" s="94"/>
      <c r="GR51" s="94"/>
      <c r="GS51" s="94"/>
      <c r="GT51" s="94"/>
      <c r="GU51" s="94"/>
      <c r="GV51" s="94"/>
      <c r="GW51" s="94"/>
      <c r="GX51" s="94"/>
      <c r="GY51" s="94"/>
      <c r="GZ51" s="94"/>
      <c r="HA51" s="94"/>
      <c r="HB51" s="94"/>
      <c r="HC51" s="94"/>
      <c r="HD51" s="94"/>
      <c r="HE51" s="94"/>
      <c r="HF51" s="94"/>
      <c r="HG51" s="94"/>
      <c r="HH51" s="94"/>
      <c r="HI51" s="94"/>
      <c r="HJ51" s="94"/>
      <c r="HK51" s="94"/>
      <c r="HL51" s="94"/>
      <c r="HM51" s="94"/>
      <c r="HN51" s="94"/>
      <c r="HO51" s="94"/>
      <c r="HP51" s="94"/>
      <c r="HQ51" s="94"/>
      <c r="HR51" s="94"/>
      <c r="HS51" s="94"/>
      <c r="HT51" s="94"/>
      <c r="HU51" s="94"/>
      <c r="HV51" s="94"/>
      <c r="HW51" s="94"/>
      <c r="HX51" s="94"/>
      <c r="HY51" s="94"/>
      <c r="HZ51" s="94"/>
      <c r="IA51" s="94"/>
      <c r="IB51" s="94"/>
      <c r="IC51" s="94"/>
      <c r="ID51" s="94"/>
      <c r="IE51" s="94"/>
      <c r="IF51" s="94"/>
      <c r="IG51" s="94"/>
      <c r="IH51" s="94"/>
      <c r="II51" s="94"/>
      <c r="IJ51" s="94"/>
      <c r="IK51" s="94"/>
      <c r="IL51" s="94"/>
      <c r="IM51" s="94"/>
      <c r="IN51" s="94"/>
      <c r="IO51" s="94"/>
      <c r="IP51" s="94"/>
      <c r="IQ51" s="94"/>
      <c r="IR51" s="94"/>
      <c r="IS51" s="94"/>
      <c r="IT51" s="94"/>
      <c r="IU51" s="94"/>
    </row>
    <row r="52" spans="1:255" customFormat="1" ht="11.25" customHeight="1">
      <c r="A52" s="86"/>
      <c r="B52" s="96" t="s">
        <v>24</v>
      </c>
      <c r="C52" s="97"/>
      <c r="D52" s="97"/>
      <c r="E52" s="97"/>
      <c r="F52" s="98"/>
      <c r="G52" s="99">
        <f>SUM(G51:G51)</f>
        <v>165000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</row>
    <row r="53" spans="1:255" customFormat="1" ht="15.75" customHeight="1">
      <c r="A53" s="84"/>
      <c r="B53" s="100"/>
      <c r="C53" s="101"/>
      <c r="D53" s="101"/>
      <c r="E53" s="101"/>
      <c r="F53" s="102"/>
      <c r="G53" s="102"/>
      <c r="H53" s="86"/>
      <c r="I53" s="86"/>
      <c r="J53" s="86"/>
      <c r="K53" s="103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</row>
    <row r="54" spans="1:255" customFormat="1" ht="12" customHeight="1">
      <c r="A54" s="84"/>
      <c r="B54" s="26" t="s">
        <v>25</v>
      </c>
      <c r="C54" s="27"/>
      <c r="D54" s="28"/>
      <c r="E54" s="28"/>
      <c r="F54" s="29"/>
      <c r="G54" s="85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</row>
    <row r="55" spans="1:255" customFormat="1" ht="24" customHeight="1">
      <c r="A55" s="84"/>
      <c r="B55" s="87" t="s">
        <v>26</v>
      </c>
      <c r="C55" s="88" t="s">
        <v>27</v>
      </c>
      <c r="D55" s="88" t="s">
        <v>28</v>
      </c>
      <c r="E55" s="87" t="s">
        <v>18</v>
      </c>
      <c r="F55" s="88" t="s">
        <v>19</v>
      </c>
      <c r="G55" s="87" t="s">
        <v>20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  <c r="IU55" s="86"/>
    </row>
    <row r="56" spans="1:255" s="95" customFormat="1" ht="12" customHeight="1">
      <c r="A56" s="89"/>
      <c r="B56" s="111" t="s">
        <v>107</v>
      </c>
      <c r="C56" s="91"/>
      <c r="D56" s="91"/>
      <c r="E56" s="91"/>
      <c r="F56" s="92"/>
      <c r="G56" s="93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4"/>
      <c r="BC56" s="94"/>
      <c r="BD56" s="94"/>
      <c r="BE56" s="94"/>
      <c r="BF56" s="94"/>
      <c r="BG56" s="94"/>
      <c r="BH56" s="94"/>
      <c r="BI56" s="94"/>
      <c r="BJ56" s="94"/>
      <c r="BK56" s="94"/>
      <c r="BL56" s="94"/>
      <c r="BM56" s="94"/>
      <c r="BN56" s="94"/>
      <c r="BO56" s="94"/>
      <c r="BP56" s="94"/>
      <c r="BQ56" s="94"/>
      <c r="BR56" s="94"/>
      <c r="BS56" s="94"/>
      <c r="BT56" s="94"/>
      <c r="BU56" s="94"/>
      <c r="BV56" s="94"/>
      <c r="BW56" s="94"/>
      <c r="BX56" s="94"/>
      <c r="BY56" s="94"/>
      <c r="BZ56" s="94"/>
      <c r="CA56" s="94"/>
      <c r="CB56" s="94"/>
      <c r="CC56" s="94"/>
      <c r="CD56" s="94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94"/>
      <c r="EE56" s="94"/>
      <c r="EF56" s="94"/>
      <c r="EG56" s="94"/>
      <c r="EH56" s="94"/>
      <c r="EI56" s="94"/>
      <c r="EJ56" s="94"/>
      <c r="EK56" s="94"/>
      <c r="EL56" s="94"/>
      <c r="EM56" s="94"/>
      <c r="EN56" s="94"/>
      <c r="EO56" s="94"/>
      <c r="EP56" s="94"/>
      <c r="EQ56" s="94"/>
      <c r="ER56" s="94"/>
      <c r="ES56" s="94"/>
      <c r="ET56" s="94"/>
      <c r="EU56" s="94"/>
      <c r="EV56" s="94"/>
      <c r="EW56" s="94"/>
      <c r="EX56" s="94"/>
      <c r="EY56" s="94"/>
      <c r="EZ56" s="94"/>
      <c r="FA56" s="94"/>
      <c r="FB56" s="94"/>
      <c r="FC56" s="94"/>
      <c r="FD56" s="94"/>
      <c r="FE56" s="94"/>
      <c r="FF56" s="94"/>
      <c r="FG56" s="94"/>
      <c r="FH56" s="94"/>
      <c r="FI56" s="94"/>
      <c r="FJ56" s="94"/>
      <c r="FK56" s="94"/>
      <c r="FL56" s="94"/>
      <c r="FM56" s="94"/>
      <c r="FN56" s="94"/>
      <c r="FO56" s="94"/>
      <c r="FP56" s="94"/>
      <c r="FQ56" s="94"/>
      <c r="FR56" s="94"/>
      <c r="FS56" s="94"/>
      <c r="FT56" s="94"/>
      <c r="FU56" s="94"/>
      <c r="FV56" s="94"/>
      <c r="FW56" s="94"/>
      <c r="FX56" s="94"/>
      <c r="FY56" s="94"/>
      <c r="FZ56" s="94"/>
      <c r="GA56" s="94"/>
      <c r="GB56" s="94"/>
      <c r="GC56" s="94"/>
      <c r="GD56" s="94"/>
      <c r="GE56" s="94"/>
      <c r="GF56" s="94"/>
      <c r="GG56" s="94"/>
      <c r="GH56" s="94"/>
      <c r="GI56" s="94"/>
      <c r="GJ56" s="94"/>
      <c r="GK56" s="94"/>
      <c r="GL56" s="94"/>
      <c r="GM56" s="94"/>
      <c r="GN56" s="94"/>
      <c r="GO56" s="94"/>
      <c r="GP56" s="94"/>
      <c r="GQ56" s="94"/>
      <c r="GR56" s="94"/>
      <c r="GS56" s="94"/>
      <c r="GT56" s="94"/>
      <c r="GU56" s="94"/>
      <c r="GV56" s="94"/>
      <c r="GW56" s="94"/>
      <c r="GX56" s="94"/>
      <c r="GY56" s="94"/>
      <c r="GZ56" s="94"/>
      <c r="HA56" s="94"/>
      <c r="HB56" s="94"/>
      <c r="HC56" s="94"/>
      <c r="HD56" s="94"/>
      <c r="HE56" s="94"/>
      <c r="HF56" s="94"/>
      <c r="HG56" s="94"/>
      <c r="HH56" s="94"/>
      <c r="HI56" s="94"/>
      <c r="HJ56" s="94"/>
      <c r="HK56" s="94"/>
      <c r="HL56" s="94"/>
      <c r="HM56" s="94"/>
      <c r="HN56" s="94"/>
      <c r="HO56" s="94"/>
      <c r="HP56" s="94"/>
      <c r="HQ56" s="94"/>
      <c r="HR56" s="94"/>
      <c r="HS56" s="94"/>
      <c r="HT56" s="94"/>
      <c r="HU56" s="94"/>
      <c r="HV56" s="94"/>
      <c r="HW56" s="94"/>
      <c r="HX56" s="94"/>
      <c r="HY56" s="94"/>
      <c r="HZ56" s="94"/>
      <c r="IA56" s="94"/>
      <c r="IB56" s="94"/>
      <c r="IC56" s="94"/>
      <c r="ID56" s="94"/>
      <c r="IE56" s="94"/>
      <c r="IF56" s="94"/>
      <c r="IG56" s="94"/>
      <c r="IH56" s="94"/>
      <c r="II56" s="94"/>
      <c r="IJ56" s="94"/>
      <c r="IK56" s="94"/>
      <c r="IL56" s="94"/>
      <c r="IM56" s="94"/>
      <c r="IN56" s="94"/>
      <c r="IO56" s="94"/>
      <c r="IP56" s="94"/>
      <c r="IQ56" s="94"/>
      <c r="IR56" s="94"/>
      <c r="IS56" s="94"/>
      <c r="IT56" s="94"/>
      <c r="IU56" s="94"/>
    </row>
    <row r="57" spans="1:255" s="95" customFormat="1" ht="12" customHeight="1">
      <c r="A57" s="89"/>
      <c r="B57" s="90" t="s">
        <v>101</v>
      </c>
      <c r="C57" s="91" t="s">
        <v>16</v>
      </c>
      <c r="D57" s="91">
        <v>22680</v>
      </c>
      <c r="E57" s="91" t="s">
        <v>72</v>
      </c>
      <c r="F57" s="92">
        <v>250</v>
      </c>
      <c r="G57" s="93">
        <f>(D57*F57)</f>
        <v>5670000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4"/>
      <c r="BQ57" s="94"/>
      <c r="BR57" s="94"/>
      <c r="BS57" s="94"/>
      <c r="BT57" s="94"/>
      <c r="BU57" s="94"/>
      <c r="BV57" s="94"/>
      <c r="BW57" s="94"/>
      <c r="BX57" s="94"/>
      <c r="BY57" s="94"/>
      <c r="BZ57" s="94"/>
      <c r="CA57" s="94"/>
      <c r="CB57" s="94"/>
      <c r="CC57" s="94"/>
      <c r="CD57" s="94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  <c r="DZ57" s="94"/>
      <c r="EA57" s="94"/>
      <c r="EB57" s="94"/>
      <c r="EC57" s="94"/>
      <c r="ED57" s="94"/>
      <c r="EE57" s="94"/>
      <c r="EF57" s="94"/>
      <c r="EG57" s="94"/>
      <c r="EH57" s="94"/>
      <c r="EI57" s="94"/>
      <c r="EJ57" s="94"/>
      <c r="EK57" s="94"/>
      <c r="EL57" s="94"/>
      <c r="EM57" s="94"/>
      <c r="EN57" s="94"/>
      <c r="EO57" s="94"/>
      <c r="EP57" s="94"/>
      <c r="EQ57" s="94"/>
      <c r="ER57" s="94"/>
      <c r="ES57" s="94"/>
      <c r="ET57" s="94"/>
      <c r="EU57" s="94"/>
      <c r="EV57" s="94"/>
      <c r="EW57" s="94"/>
      <c r="EX57" s="94"/>
      <c r="EY57" s="94"/>
      <c r="EZ57" s="94"/>
      <c r="FA57" s="94"/>
      <c r="FB57" s="94"/>
      <c r="FC57" s="94"/>
      <c r="FD57" s="94"/>
      <c r="FE57" s="94"/>
      <c r="FF57" s="94"/>
      <c r="FG57" s="94"/>
      <c r="FH57" s="94"/>
      <c r="FI57" s="94"/>
      <c r="FJ57" s="94"/>
      <c r="FK57" s="94"/>
      <c r="FL57" s="94"/>
      <c r="FM57" s="94"/>
      <c r="FN57" s="94"/>
      <c r="FO57" s="94"/>
      <c r="FP57" s="94"/>
      <c r="FQ57" s="94"/>
      <c r="FR57" s="94"/>
      <c r="FS57" s="94"/>
      <c r="FT57" s="94"/>
      <c r="FU57" s="94"/>
      <c r="FV57" s="94"/>
      <c r="FW57" s="94"/>
      <c r="FX57" s="94"/>
      <c r="FY57" s="94"/>
      <c r="FZ57" s="94"/>
      <c r="GA57" s="94"/>
      <c r="GB57" s="94"/>
      <c r="GC57" s="94"/>
      <c r="GD57" s="94"/>
      <c r="GE57" s="94"/>
      <c r="GF57" s="94"/>
      <c r="GG57" s="94"/>
      <c r="GH57" s="94"/>
      <c r="GI57" s="94"/>
      <c r="GJ57" s="94"/>
      <c r="GK57" s="94"/>
      <c r="GL57" s="94"/>
      <c r="GM57" s="94"/>
      <c r="GN57" s="94"/>
      <c r="GO57" s="94"/>
      <c r="GP57" s="94"/>
      <c r="GQ57" s="94"/>
      <c r="GR57" s="94"/>
      <c r="GS57" s="94"/>
      <c r="GT57" s="94"/>
      <c r="GU57" s="94"/>
      <c r="GV57" s="94"/>
      <c r="GW57" s="94"/>
      <c r="GX57" s="94"/>
      <c r="GY57" s="94"/>
      <c r="GZ57" s="94"/>
      <c r="HA57" s="94"/>
      <c r="HB57" s="94"/>
      <c r="HC57" s="94"/>
      <c r="HD57" s="94"/>
      <c r="HE57" s="94"/>
      <c r="HF57" s="94"/>
      <c r="HG57" s="94"/>
      <c r="HH57" s="94"/>
      <c r="HI57" s="94"/>
      <c r="HJ57" s="94"/>
      <c r="HK57" s="94"/>
      <c r="HL57" s="94"/>
      <c r="HM57" s="94"/>
      <c r="HN57" s="94"/>
      <c r="HO57" s="94"/>
      <c r="HP57" s="94"/>
      <c r="HQ57" s="94"/>
      <c r="HR57" s="94"/>
      <c r="HS57" s="94"/>
      <c r="HT57" s="94"/>
      <c r="HU57" s="94"/>
      <c r="HV57" s="94"/>
      <c r="HW57" s="94"/>
      <c r="HX57" s="94"/>
      <c r="HY57" s="94"/>
      <c r="HZ57" s="94"/>
      <c r="IA57" s="94"/>
      <c r="IB57" s="94"/>
      <c r="IC57" s="94"/>
      <c r="ID57" s="94"/>
      <c r="IE57" s="94"/>
      <c r="IF57" s="94"/>
      <c r="IG57" s="94"/>
      <c r="IH57" s="94"/>
      <c r="II57" s="94"/>
      <c r="IJ57" s="94"/>
      <c r="IK57" s="94"/>
      <c r="IL57" s="94"/>
      <c r="IM57" s="94"/>
      <c r="IN57" s="94"/>
      <c r="IO57" s="94"/>
      <c r="IP57" s="94"/>
      <c r="IQ57" s="94"/>
      <c r="IR57" s="94"/>
      <c r="IS57" s="94"/>
      <c r="IT57" s="94"/>
      <c r="IU57" s="94"/>
    </row>
    <row r="58" spans="1:255" s="95" customFormat="1" ht="12" customHeight="1">
      <c r="A58" s="89"/>
      <c r="B58" s="111" t="s">
        <v>29</v>
      </c>
      <c r="C58" s="91"/>
      <c r="D58" s="91"/>
      <c r="E58" s="91"/>
      <c r="F58" s="92"/>
      <c r="G58" s="93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94"/>
      <c r="BR58" s="94"/>
      <c r="BS58" s="94"/>
      <c r="BT58" s="94"/>
      <c r="BU58" s="94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94"/>
      <c r="EE58" s="94"/>
      <c r="EF58" s="94"/>
      <c r="EG58" s="94"/>
      <c r="EH58" s="94"/>
      <c r="EI58" s="94"/>
      <c r="EJ58" s="94"/>
      <c r="EK58" s="94"/>
      <c r="EL58" s="94"/>
      <c r="EM58" s="94"/>
      <c r="EN58" s="94"/>
      <c r="EO58" s="94"/>
      <c r="EP58" s="94"/>
      <c r="EQ58" s="94"/>
      <c r="ER58" s="94"/>
      <c r="ES58" s="94"/>
      <c r="ET58" s="94"/>
      <c r="EU58" s="94"/>
      <c r="EV58" s="94"/>
      <c r="EW58" s="94"/>
      <c r="EX58" s="94"/>
      <c r="EY58" s="94"/>
      <c r="EZ58" s="94"/>
      <c r="FA58" s="94"/>
      <c r="FB58" s="94"/>
      <c r="FC58" s="94"/>
      <c r="FD58" s="94"/>
      <c r="FE58" s="94"/>
      <c r="FF58" s="94"/>
      <c r="FG58" s="94"/>
      <c r="FH58" s="94"/>
      <c r="FI58" s="94"/>
      <c r="FJ58" s="94"/>
      <c r="FK58" s="94"/>
      <c r="FL58" s="94"/>
      <c r="FM58" s="94"/>
      <c r="FN58" s="94"/>
      <c r="FO58" s="94"/>
      <c r="FP58" s="94"/>
      <c r="FQ58" s="94"/>
      <c r="FR58" s="94"/>
      <c r="FS58" s="94"/>
      <c r="FT58" s="94"/>
      <c r="FU58" s="94"/>
      <c r="FV58" s="94"/>
      <c r="FW58" s="94"/>
      <c r="FX58" s="94"/>
      <c r="FY58" s="94"/>
      <c r="FZ58" s="94"/>
      <c r="GA58" s="94"/>
      <c r="GB58" s="94"/>
      <c r="GC58" s="94"/>
      <c r="GD58" s="94"/>
      <c r="GE58" s="94"/>
      <c r="GF58" s="94"/>
      <c r="GG58" s="94"/>
      <c r="GH58" s="94"/>
      <c r="GI58" s="94"/>
      <c r="GJ58" s="94"/>
      <c r="GK58" s="94"/>
      <c r="GL58" s="94"/>
      <c r="GM58" s="94"/>
      <c r="GN58" s="94"/>
      <c r="GO58" s="94"/>
      <c r="GP58" s="94"/>
      <c r="GQ58" s="94"/>
      <c r="GR58" s="94"/>
      <c r="GS58" s="94"/>
      <c r="GT58" s="94"/>
      <c r="GU58" s="94"/>
      <c r="GV58" s="94"/>
      <c r="GW58" s="94"/>
      <c r="GX58" s="94"/>
      <c r="GY58" s="94"/>
      <c r="GZ58" s="94"/>
      <c r="HA58" s="94"/>
      <c r="HB58" s="94"/>
      <c r="HC58" s="94"/>
      <c r="HD58" s="94"/>
      <c r="HE58" s="94"/>
      <c r="HF58" s="94"/>
      <c r="HG58" s="94"/>
      <c r="HH58" s="94"/>
      <c r="HI58" s="94"/>
      <c r="HJ58" s="94"/>
      <c r="HK58" s="94"/>
      <c r="HL58" s="94"/>
      <c r="HM58" s="94"/>
      <c r="HN58" s="94"/>
      <c r="HO58" s="94"/>
      <c r="HP58" s="94"/>
      <c r="HQ58" s="94"/>
      <c r="HR58" s="94"/>
      <c r="HS58" s="94"/>
      <c r="HT58" s="94"/>
      <c r="HU58" s="94"/>
      <c r="HV58" s="94"/>
      <c r="HW58" s="94"/>
      <c r="HX58" s="94"/>
      <c r="HY58" s="94"/>
      <c r="HZ58" s="94"/>
      <c r="IA58" s="94"/>
      <c r="IB58" s="94"/>
      <c r="IC58" s="94"/>
      <c r="ID58" s="94"/>
      <c r="IE58" s="94"/>
      <c r="IF58" s="94"/>
      <c r="IG58" s="94"/>
      <c r="IH58" s="94"/>
      <c r="II58" s="94"/>
      <c r="IJ58" s="94"/>
      <c r="IK58" s="94"/>
      <c r="IL58" s="94"/>
      <c r="IM58" s="94"/>
      <c r="IN58" s="94"/>
      <c r="IO58" s="94"/>
      <c r="IP58" s="94"/>
      <c r="IQ58" s="94"/>
      <c r="IR58" s="94"/>
      <c r="IS58" s="94"/>
      <c r="IT58" s="94"/>
      <c r="IU58" s="94"/>
    </row>
    <row r="59" spans="1:255" s="95" customFormat="1" ht="12" customHeight="1">
      <c r="A59" s="89"/>
      <c r="B59" s="90" t="s">
        <v>102</v>
      </c>
      <c r="C59" s="91" t="s">
        <v>30</v>
      </c>
      <c r="D59" s="91">
        <v>30</v>
      </c>
      <c r="E59" s="91" t="s">
        <v>122</v>
      </c>
      <c r="F59" s="92">
        <v>1566</v>
      </c>
      <c r="G59" s="93">
        <f t="shared" ref="G59:G61" si="3">F59*D59</f>
        <v>46980</v>
      </c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94"/>
      <c r="BR59" s="94"/>
      <c r="BS59" s="94"/>
      <c r="BT59" s="94"/>
      <c r="BU59" s="94"/>
      <c r="BV59" s="94"/>
      <c r="BW59" s="94"/>
      <c r="BX59" s="94"/>
      <c r="BY59" s="94"/>
      <c r="BZ59" s="94"/>
      <c r="CA59" s="94"/>
      <c r="CB59" s="94"/>
      <c r="CC59" s="94"/>
      <c r="CD59" s="94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94"/>
      <c r="DX59" s="94"/>
      <c r="DY59" s="94"/>
      <c r="DZ59" s="94"/>
      <c r="EA59" s="94"/>
      <c r="EB59" s="94"/>
      <c r="EC59" s="94"/>
      <c r="ED59" s="94"/>
      <c r="EE59" s="94"/>
      <c r="EF59" s="94"/>
      <c r="EG59" s="94"/>
      <c r="EH59" s="94"/>
      <c r="EI59" s="94"/>
      <c r="EJ59" s="94"/>
      <c r="EK59" s="94"/>
      <c r="EL59" s="94"/>
      <c r="EM59" s="94"/>
      <c r="EN59" s="94"/>
      <c r="EO59" s="94"/>
      <c r="EP59" s="94"/>
      <c r="EQ59" s="94"/>
      <c r="ER59" s="94"/>
      <c r="ES59" s="94"/>
      <c r="ET59" s="94"/>
      <c r="EU59" s="94"/>
      <c r="EV59" s="94"/>
      <c r="EW59" s="94"/>
      <c r="EX59" s="94"/>
      <c r="EY59" s="94"/>
      <c r="EZ59" s="94"/>
      <c r="FA59" s="94"/>
      <c r="FB59" s="94"/>
      <c r="FC59" s="94"/>
      <c r="FD59" s="94"/>
      <c r="FE59" s="94"/>
      <c r="FF59" s="94"/>
      <c r="FG59" s="94"/>
      <c r="FH59" s="94"/>
      <c r="FI59" s="94"/>
      <c r="FJ59" s="94"/>
      <c r="FK59" s="94"/>
      <c r="FL59" s="94"/>
      <c r="FM59" s="94"/>
      <c r="FN59" s="94"/>
      <c r="FO59" s="94"/>
      <c r="FP59" s="94"/>
      <c r="FQ59" s="94"/>
      <c r="FR59" s="94"/>
      <c r="FS59" s="94"/>
      <c r="FT59" s="94"/>
      <c r="FU59" s="94"/>
      <c r="FV59" s="94"/>
      <c r="FW59" s="94"/>
      <c r="FX59" s="94"/>
      <c r="FY59" s="94"/>
      <c r="FZ59" s="94"/>
      <c r="GA59" s="94"/>
      <c r="GB59" s="94"/>
      <c r="GC59" s="94"/>
      <c r="GD59" s="94"/>
      <c r="GE59" s="94"/>
      <c r="GF59" s="94"/>
      <c r="GG59" s="94"/>
      <c r="GH59" s="94"/>
      <c r="GI59" s="94"/>
      <c r="GJ59" s="94"/>
      <c r="GK59" s="94"/>
      <c r="GL59" s="94"/>
      <c r="GM59" s="94"/>
      <c r="GN59" s="94"/>
      <c r="GO59" s="94"/>
      <c r="GP59" s="94"/>
      <c r="GQ59" s="94"/>
      <c r="GR59" s="94"/>
      <c r="GS59" s="94"/>
      <c r="GT59" s="94"/>
      <c r="GU59" s="94"/>
      <c r="GV59" s="94"/>
      <c r="GW59" s="94"/>
      <c r="GX59" s="94"/>
      <c r="GY59" s="94"/>
      <c r="GZ59" s="94"/>
      <c r="HA59" s="94"/>
      <c r="HB59" s="94"/>
      <c r="HC59" s="94"/>
      <c r="HD59" s="94"/>
      <c r="HE59" s="94"/>
      <c r="HF59" s="94"/>
      <c r="HG59" s="94"/>
      <c r="HH59" s="94"/>
      <c r="HI59" s="94"/>
      <c r="HJ59" s="94"/>
      <c r="HK59" s="94"/>
      <c r="HL59" s="94"/>
      <c r="HM59" s="94"/>
      <c r="HN59" s="94"/>
      <c r="HO59" s="94"/>
      <c r="HP59" s="94"/>
      <c r="HQ59" s="94"/>
      <c r="HR59" s="94"/>
      <c r="HS59" s="94"/>
      <c r="HT59" s="94"/>
      <c r="HU59" s="94"/>
      <c r="HV59" s="94"/>
      <c r="HW59" s="94"/>
      <c r="HX59" s="94"/>
      <c r="HY59" s="94"/>
      <c r="HZ59" s="94"/>
      <c r="IA59" s="94"/>
      <c r="IB59" s="94"/>
      <c r="IC59" s="94"/>
      <c r="ID59" s="94"/>
      <c r="IE59" s="94"/>
      <c r="IF59" s="94"/>
      <c r="IG59" s="94"/>
      <c r="IH59" s="94"/>
      <c r="II59" s="94"/>
      <c r="IJ59" s="94"/>
      <c r="IK59" s="94"/>
      <c r="IL59" s="94"/>
      <c r="IM59" s="94"/>
      <c r="IN59" s="94"/>
      <c r="IO59" s="94"/>
      <c r="IP59" s="94"/>
      <c r="IQ59" s="94"/>
      <c r="IR59" s="94"/>
      <c r="IS59" s="94"/>
      <c r="IT59" s="94"/>
      <c r="IU59" s="94"/>
    </row>
    <row r="60" spans="1:255" s="95" customFormat="1" ht="12" customHeight="1">
      <c r="A60" s="89"/>
      <c r="B60" s="90" t="s">
        <v>98</v>
      </c>
      <c r="C60" s="91" t="s">
        <v>30</v>
      </c>
      <c r="D60" s="91">
        <v>30</v>
      </c>
      <c r="E60" s="91" t="s">
        <v>122</v>
      </c>
      <c r="F60" s="92">
        <v>535.6</v>
      </c>
      <c r="G60" s="93">
        <f t="shared" si="3"/>
        <v>16068</v>
      </c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4"/>
      <c r="BQ60" s="94"/>
      <c r="BR60" s="94"/>
      <c r="BS60" s="94"/>
      <c r="BT60" s="94"/>
      <c r="BU60" s="94"/>
      <c r="BV60" s="94"/>
      <c r="BW60" s="94"/>
      <c r="BX60" s="94"/>
      <c r="BY60" s="94"/>
      <c r="BZ60" s="94"/>
      <c r="CA60" s="94"/>
      <c r="CB60" s="94"/>
      <c r="CC60" s="94"/>
      <c r="CD60" s="94"/>
      <c r="CE60" s="94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4"/>
      <c r="DE60" s="94"/>
      <c r="DF60" s="94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94"/>
      <c r="DX60" s="94"/>
      <c r="DY60" s="94"/>
      <c r="DZ60" s="94"/>
      <c r="EA60" s="94"/>
      <c r="EB60" s="94"/>
      <c r="EC60" s="94"/>
      <c r="ED60" s="94"/>
      <c r="EE60" s="94"/>
      <c r="EF60" s="94"/>
      <c r="EG60" s="94"/>
      <c r="EH60" s="94"/>
      <c r="EI60" s="94"/>
      <c r="EJ60" s="94"/>
      <c r="EK60" s="94"/>
      <c r="EL60" s="94"/>
      <c r="EM60" s="94"/>
      <c r="EN60" s="94"/>
      <c r="EO60" s="94"/>
      <c r="EP60" s="94"/>
      <c r="EQ60" s="94"/>
      <c r="ER60" s="94"/>
      <c r="ES60" s="94"/>
      <c r="ET60" s="94"/>
      <c r="EU60" s="94"/>
      <c r="EV60" s="94"/>
      <c r="EW60" s="94"/>
      <c r="EX60" s="94"/>
      <c r="EY60" s="94"/>
      <c r="EZ60" s="94"/>
      <c r="FA60" s="94"/>
      <c r="FB60" s="94"/>
      <c r="FC60" s="94"/>
      <c r="FD60" s="94"/>
      <c r="FE60" s="94"/>
      <c r="FF60" s="94"/>
      <c r="FG60" s="94"/>
      <c r="FH60" s="94"/>
      <c r="FI60" s="94"/>
      <c r="FJ60" s="94"/>
      <c r="FK60" s="94"/>
      <c r="FL60" s="94"/>
      <c r="FM60" s="94"/>
      <c r="FN60" s="94"/>
      <c r="FO60" s="94"/>
      <c r="FP60" s="94"/>
      <c r="FQ60" s="94"/>
      <c r="FR60" s="94"/>
      <c r="FS60" s="94"/>
      <c r="FT60" s="94"/>
      <c r="FU60" s="94"/>
      <c r="FV60" s="94"/>
      <c r="FW60" s="94"/>
      <c r="FX60" s="94"/>
      <c r="FY60" s="94"/>
      <c r="FZ60" s="94"/>
      <c r="GA60" s="94"/>
      <c r="GB60" s="94"/>
      <c r="GC60" s="94"/>
      <c r="GD60" s="94"/>
      <c r="GE60" s="94"/>
      <c r="GF60" s="94"/>
      <c r="GG60" s="94"/>
      <c r="GH60" s="94"/>
      <c r="GI60" s="94"/>
      <c r="GJ60" s="94"/>
      <c r="GK60" s="94"/>
      <c r="GL60" s="94"/>
      <c r="GM60" s="94"/>
      <c r="GN60" s="94"/>
      <c r="GO60" s="94"/>
      <c r="GP60" s="94"/>
      <c r="GQ60" s="94"/>
      <c r="GR60" s="94"/>
      <c r="GS60" s="94"/>
      <c r="GT60" s="94"/>
      <c r="GU60" s="94"/>
      <c r="GV60" s="94"/>
      <c r="GW60" s="94"/>
      <c r="GX60" s="94"/>
      <c r="GY60" s="94"/>
      <c r="GZ60" s="94"/>
      <c r="HA60" s="94"/>
      <c r="HB60" s="94"/>
      <c r="HC60" s="94"/>
      <c r="HD60" s="94"/>
      <c r="HE60" s="94"/>
      <c r="HF60" s="94"/>
      <c r="HG60" s="94"/>
      <c r="HH60" s="94"/>
      <c r="HI60" s="94"/>
      <c r="HJ60" s="94"/>
      <c r="HK60" s="94"/>
      <c r="HL60" s="94"/>
      <c r="HM60" s="94"/>
      <c r="HN60" s="94"/>
      <c r="HO60" s="94"/>
      <c r="HP60" s="94"/>
      <c r="HQ60" s="94"/>
      <c r="HR60" s="94"/>
      <c r="HS60" s="94"/>
      <c r="HT60" s="94"/>
      <c r="HU60" s="94"/>
      <c r="HV60" s="94"/>
      <c r="HW60" s="94"/>
      <c r="HX60" s="94"/>
      <c r="HY60" s="94"/>
      <c r="HZ60" s="94"/>
      <c r="IA60" s="94"/>
      <c r="IB60" s="94"/>
      <c r="IC60" s="94"/>
      <c r="ID60" s="94"/>
      <c r="IE60" s="94"/>
      <c r="IF60" s="94"/>
      <c r="IG60" s="94"/>
      <c r="IH60" s="94"/>
      <c r="II60" s="94"/>
      <c r="IJ60" s="94"/>
      <c r="IK60" s="94"/>
      <c r="IL60" s="94"/>
      <c r="IM60" s="94"/>
      <c r="IN60" s="94"/>
      <c r="IO60" s="94"/>
      <c r="IP60" s="94"/>
      <c r="IQ60" s="94"/>
      <c r="IR60" s="94"/>
      <c r="IS60" s="94"/>
      <c r="IT60" s="94"/>
      <c r="IU60" s="94"/>
    </row>
    <row r="61" spans="1:255" s="95" customFormat="1" ht="12" customHeight="1">
      <c r="A61" s="89"/>
      <c r="B61" s="90" t="s">
        <v>99</v>
      </c>
      <c r="C61" s="91" t="s">
        <v>30</v>
      </c>
      <c r="D61" s="91">
        <v>75</v>
      </c>
      <c r="E61" s="91" t="s">
        <v>122</v>
      </c>
      <c r="F61" s="92">
        <v>2154</v>
      </c>
      <c r="G61" s="93">
        <f t="shared" si="3"/>
        <v>161550</v>
      </c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94"/>
      <c r="AW61" s="94"/>
      <c r="AX61" s="94"/>
      <c r="AY61" s="94"/>
      <c r="AZ61" s="94"/>
      <c r="BA61" s="94"/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94"/>
      <c r="BO61" s="94"/>
      <c r="BP61" s="94"/>
      <c r="BQ61" s="94"/>
      <c r="BR61" s="94"/>
      <c r="BS61" s="94"/>
      <c r="BT61" s="94"/>
      <c r="BU61" s="94"/>
      <c r="BV61" s="94"/>
      <c r="BW61" s="94"/>
      <c r="BX61" s="94"/>
      <c r="BY61" s="94"/>
      <c r="BZ61" s="94"/>
      <c r="CA61" s="94"/>
      <c r="CB61" s="94"/>
      <c r="CC61" s="94"/>
      <c r="CD61" s="94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  <c r="DT61" s="94"/>
      <c r="DU61" s="94"/>
      <c r="DV61" s="94"/>
      <c r="DW61" s="94"/>
      <c r="DX61" s="94"/>
      <c r="DY61" s="94"/>
      <c r="DZ61" s="94"/>
      <c r="EA61" s="94"/>
      <c r="EB61" s="94"/>
      <c r="EC61" s="94"/>
      <c r="ED61" s="94"/>
      <c r="EE61" s="94"/>
      <c r="EF61" s="94"/>
      <c r="EG61" s="94"/>
      <c r="EH61" s="94"/>
      <c r="EI61" s="94"/>
      <c r="EJ61" s="94"/>
      <c r="EK61" s="94"/>
      <c r="EL61" s="94"/>
      <c r="EM61" s="94"/>
      <c r="EN61" s="94"/>
      <c r="EO61" s="94"/>
      <c r="EP61" s="94"/>
      <c r="EQ61" s="94"/>
      <c r="ER61" s="94"/>
      <c r="ES61" s="94"/>
      <c r="ET61" s="94"/>
      <c r="EU61" s="94"/>
      <c r="EV61" s="94"/>
      <c r="EW61" s="94"/>
      <c r="EX61" s="94"/>
      <c r="EY61" s="94"/>
      <c r="EZ61" s="94"/>
      <c r="FA61" s="94"/>
      <c r="FB61" s="94"/>
      <c r="FC61" s="94"/>
      <c r="FD61" s="94"/>
      <c r="FE61" s="94"/>
      <c r="FF61" s="94"/>
      <c r="FG61" s="94"/>
      <c r="FH61" s="94"/>
      <c r="FI61" s="94"/>
      <c r="FJ61" s="94"/>
      <c r="FK61" s="94"/>
      <c r="FL61" s="94"/>
      <c r="FM61" s="94"/>
      <c r="FN61" s="94"/>
      <c r="FO61" s="94"/>
      <c r="FP61" s="94"/>
      <c r="FQ61" s="94"/>
      <c r="FR61" s="94"/>
      <c r="FS61" s="94"/>
      <c r="FT61" s="94"/>
      <c r="FU61" s="94"/>
      <c r="FV61" s="94"/>
      <c r="FW61" s="94"/>
      <c r="FX61" s="94"/>
      <c r="FY61" s="94"/>
      <c r="FZ61" s="94"/>
      <c r="GA61" s="94"/>
      <c r="GB61" s="94"/>
      <c r="GC61" s="94"/>
      <c r="GD61" s="94"/>
      <c r="GE61" s="94"/>
      <c r="GF61" s="94"/>
      <c r="GG61" s="94"/>
      <c r="GH61" s="94"/>
      <c r="GI61" s="94"/>
      <c r="GJ61" s="94"/>
      <c r="GK61" s="94"/>
      <c r="GL61" s="94"/>
      <c r="GM61" s="94"/>
      <c r="GN61" s="94"/>
      <c r="GO61" s="94"/>
      <c r="GP61" s="94"/>
      <c r="GQ61" s="94"/>
      <c r="GR61" s="94"/>
      <c r="GS61" s="94"/>
      <c r="GT61" s="94"/>
      <c r="GU61" s="94"/>
      <c r="GV61" s="94"/>
      <c r="GW61" s="94"/>
      <c r="GX61" s="94"/>
      <c r="GY61" s="94"/>
      <c r="GZ61" s="94"/>
      <c r="HA61" s="94"/>
      <c r="HB61" s="94"/>
      <c r="HC61" s="94"/>
      <c r="HD61" s="94"/>
      <c r="HE61" s="94"/>
      <c r="HF61" s="94"/>
      <c r="HG61" s="94"/>
      <c r="HH61" s="94"/>
      <c r="HI61" s="94"/>
      <c r="HJ61" s="94"/>
      <c r="HK61" s="94"/>
      <c r="HL61" s="94"/>
      <c r="HM61" s="94"/>
      <c r="HN61" s="94"/>
      <c r="HO61" s="94"/>
      <c r="HP61" s="94"/>
      <c r="HQ61" s="94"/>
      <c r="HR61" s="94"/>
      <c r="HS61" s="94"/>
      <c r="HT61" s="94"/>
      <c r="HU61" s="94"/>
      <c r="HV61" s="94"/>
      <c r="HW61" s="94"/>
      <c r="HX61" s="94"/>
      <c r="HY61" s="94"/>
      <c r="HZ61" s="94"/>
      <c r="IA61" s="94"/>
      <c r="IB61" s="94"/>
      <c r="IC61" s="94"/>
      <c r="ID61" s="94"/>
      <c r="IE61" s="94"/>
      <c r="IF61" s="94"/>
      <c r="IG61" s="94"/>
      <c r="IH61" s="94"/>
      <c r="II61" s="94"/>
      <c r="IJ61" s="94"/>
      <c r="IK61" s="94"/>
      <c r="IL61" s="94"/>
      <c r="IM61" s="94"/>
      <c r="IN61" s="94"/>
      <c r="IO61" s="94"/>
      <c r="IP61" s="94"/>
      <c r="IQ61" s="94"/>
      <c r="IR61" s="94"/>
      <c r="IS61" s="94"/>
      <c r="IT61" s="94"/>
      <c r="IU61" s="94"/>
    </row>
    <row r="62" spans="1:255" s="95" customFormat="1" ht="12" customHeight="1">
      <c r="A62" s="89"/>
      <c r="B62" s="90" t="s">
        <v>106</v>
      </c>
      <c r="C62" s="91" t="s">
        <v>103</v>
      </c>
      <c r="D62" s="91">
        <v>2</v>
      </c>
      <c r="E62" s="91" t="s">
        <v>72</v>
      </c>
      <c r="F62" s="92">
        <v>11710</v>
      </c>
      <c r="G62" s="93">
        <f>(D62*F62)</f>
        <v>23420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4"/>
      <c r="Z62" s="94"/>
      <c r="AA62" s="94"/>
      <c r="AB62" s="94"/>
      <c r="AC62" s="94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94"/>
      <c r="AW62" s="94"/>
      <c r="AX62" s="94"/>
      <c r="AY62" s="94"/>
      <c r="AZ62" s="94"/>
      <c r="BA62" s="94"/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94"/>
      <c r="CD62" s="94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94"/>
      <c r="EE62" s="94"/>
      <c r="EF62" s="94"/>
      <c r="EG62" s="94"/>
      <c r="EH62" s="94"/>
      <c r="EI62" s="94"/>
      <c r="EJ62" s="94"/>
      <c r="EK62" s="94"/>
      <c r="EL62" s="94"/>
      <c r="EM62" s="94"/>
      <c r="EN62" s="94"/>
      <c r="EO62" s="94"/>
      <c r="EP62" s="94"/>
      <c r="EQ62" s="94"/>
      <c r="ER62" s="94"/>
      <c r="ES62" s="94"/>
      <c r="ET62" s="94"/>
      <c r="EU62" s="94"/>
      <c r="EV62" s="94"/>
      <c r="EW62" s="94"/>
      <c r="EX62" s="94"/>
      <c r="EY62" s="94"/>
      <c r="EZ62" s="94"/>
      <c r="FA62" s="94"/>
      <c r="FB62" s="94"/>
      <c r="FC62" s="94"/>
      <c r="FD62" s="94"/>
      <c r="FE62" s="94"/>
      <c r="FF62" s="94"/>
      <c r="FG62" s="94"/>
      <c r="FH62" s="94"/>
      <c r="FI62" s="94"/>
      <c r="FJ62" s="94"/>
      <c r="FK62" s="94"/>
      <c r="FL62" s="94"/>
      <c r="FM62" s="94"/>
      <c r="FN62" s="94"/>
      <c r="FO62" s="94"/>
      <c r="FP62" s="94"/>
      <c r="FQ62" s="94"/>
      <c r="FR62" s="94"/>
      <c r="FS62" s="94"/>
      <c r="FT62" s="94"/>
      <c r="FU62" s="94"/>
      <c r="FV62" s="94"/>
      <c r="FW62" s="94"/>
      <c r="FX62" s="94"/>
      <c r="FY62" s="94"/>
      <c r="FZ62" s="94"/>
      <c r="GA62" s="94"/>
      <c r="GB62" s="94"/>
      <c r="GC62" s="94"/>
      <c r="GD62" s="94"/>
      <c r="GE62" s="94"/>
      <c r="GF62" s="94"/>
      <c r="GG62" s="94"/>
      <c r="GH62" s="94"/>
      <c r="GI62" s="94"/>
      <c r="GJ62" s="94"/>
      <c r="GK62" s="94"/>
      <c r="GL62" s="94"/>
      <c r="GM62" s="94"/>
      <c r="GN62" s="94"/>
      <c r="GO62" s="94"/>
      <c r="GP62" s="94"/>
      <c r="GQ62" s="94"/>
      <c r="GR62" s="94"/>
      <c r="GS62" s="94"/>
      <c r="GT62" s="94"/>
      <c r="GU62" s="94"/>
      <c r="GV62" s="94"/>
      <c r="GW62" s="94"/>
      <c r="GX62" s="94"/>
      <c r="GY62" s="94"/>
      <c r="GZ62" s="94"/>
      <c r="HA62" s="94"/>
      <c r="HB62" s="94"/>
      <c r="HC62" s="94"/>
      <c r="HD62" s="94"/>
      <c r="HE62" s="94"/>
      <c r="HF62" s="94"/>
      <c r="HG62" s="94"/>
      <c r="HH62" s="94"/>
      <c r="HI62" s="94"/>
      <c r="HJ62" s="94"/>
      <c r="HK62" s="94"/>
      <c r="HL62" s="94"/>
      <c r="HM62" s="94"/>
      <c r="HN62" s="94"/>
      <c r="HO62" s="94"/>
      <c r="HP62" s="94"/>
      <c r="HQ62" s="94"/>
      <c r="HR62" s="94"/>
      <c r="HS62" s="94"/>
      <c r="HT62" s="94"/>
      <c r="HU62" s="94"/>
      <c r="HV62" s="94"/>
      <c r="HW62" s="94"/>
      <c r="HX62" s="94"/>
      <c r="HY62" s="94"/>
      <c r="HZ62" s="94"/>
      <c r="IA62" s="94"/>
      <c r="IB62" s="94"/>
      <c r="IC62" s="94"/>
      <c r="ID62" s="94"/>
      <c r="IE62" s="94"/>
      <c r="IF62" s="94"/>
      <c r="IG62" s="94"/>
      <c r="IH62" s="94"/>
      <c r="II62" s="94"/>
      <c r="IJ62" s="94"/>
      <c r="IK62" s="94"/>
      <c r="IL62" s="94"/>
      <c r="IM62" s="94"/>
      <c r="IN62" s="94"/>
      <c r="IO62" s="94"/>
      <c r="IP62" s="94"/>
      <c r="IQ62" s="94"/>
      <c r="IR62" s="94"/>
      <c r="IS62" s="94"/>
      <c r="IT62" s="94"/>
      <c r="IU62" s="94"/>
    </row>
    <row r="63" spans="1:255" s="95" customFormat="1" ht="12" customHeight="1">
      <c r="A63" s="89"/>
      <c r="B63" s="111" t="s">
        <v>73</v>
      </c>
      <c r="C63" s="91"/>
      <c r="D63" s="91"/>
      <c r="E63" s="91"/>
      <c r="F63" s="92"/>
      <c r="G63" s="93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</row>
    <row r="64" spans="1:255" s="95" customFormat="1" ht="12" customHeight="1">
      <c r="A64" s="89"/>
      <c r="B64" s="90" t="s">
        <v>105</v>
      </c>
      <c r="C64" s="91" t="s">
        <v>30</v>
      </c>
      <c r="D64" s="91">
        <v>0.5</v>
      </c>
      <c r="E64" s="91" t="s">
        <v>123</v>
      </c>
      <c r="F64" s="92">
        <v>56730</v>
      </c>
      <c r="G64" s="93">
        <f>F64*D64</f>
        <v>28365</v>
      </c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94"/>
      <c r="BZ64" s="94"/>
      <c r="CA64" s="94"/>
      <c r="CB64" s="94"/>
      <c r="CC64" s="94"/>
      <c r="CD64" s="94"/>
      <c r="CE64" s="94"/>
      <c r="CF64" s="94"/>
      <c r="CG64" s="94"/>
      <c r="CH64" s="94"/>
      <c r="CI64" s="94"/>
      <c r="CJ64" s="94"/>
      <c r="CK64" s="94"/>
      <c r="CL64" s="94"/>
      <c r="CM64" s="94"/>
      <c r="CN64" s="94"/>
      <c r="CO64" s="94"/>
      <c r="CP64" s="94"/>
      <c r="CQ64" s="94"/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4"/>
      <c r="DE64" s="94"/>
      <c r="DF64" s="94"/>
      <c r="DG64" s="94"/>
      <c r="DH64" s="94"/>
      <c r="DI64" s="94"/>
      <c r="DJ64" s="94"/>
      <c r="DK64" s="94"/>
      <c r="DL64" s="94"/>
      <c r="DM64" s="94"/>
      <c r="DN64" s="94"/>
      <c r="DO64" s="94"/>
      <c r="DP64" s="94"/>
      <c r="DQ64" s="94"/>
      <c r="DR64" s="94"/>
      <c r="DS64" s="94"/>
      <c r="DT64" s="94"/>
      <c r="DU64" s="94"/>
      <c r="DV64" s="94"/>
      <c r="DW64" s="94"/>
      <c r="DX64" s="94"/>
      <c r="DY64" s="94"/>
      <c r="DZ64" s="94"/>
      <c r="EA64" s="94"/>
      <c r="EB64" s="94"/>
      <c r="EC64" s="94"/>
      <c r="ED64" s="94"/>
      <c r="EE64" s="94"/>
      <c r="EF64" s="94"/>
      <c r="EG64" s="94"/>
      <c r="EH64" s="94"/>
      <c r="EI64" s="94"/>
      <c r="EJ64" s="94"/>
      <c r="EK64" s="94"/>
      <c r="EL64" s="94"/>
      <c r="EM64" s="94"/>
      <c r="EN64" s="94"/>
      <c r="EO64" s="94"/>
      <c r="EP64" s="94"/>
      <c r="EQ64" s="94"/>
      <c r="ER64" s="94"/>
      <c r="ES64" s="94"/>
      <c r="ET64" s="94"/>
      <c r="EU64" s="94"/>
      <c r="EV64" s="94"/>
      <c r="EW64" s="94"/>
      <c r="EX64" s="94"/>
      <c r="EY64" s="94"/>
      <c r="EZ64" s="94"/>
      <c r="FA64" s="94"/>
      <c r="FB64" s="94"/>
      <c r="FC64" s="94"/>
      <c r="FD64" s="94"/>
      <c r="FE64" s="94"/>
      <c r="FF64" s="94"/>
      <c r="FG64" s="94"/>
      <c r="FH64" s="94"/>
      <c r="FI64" s="94"/>
      <c r="FJ64" s="94"/>
      <c r="FK64" s="94"/>
      <c r="FL64" s="94"/>
      <c r="FM64" s="94"/>
      <c r="FN64" s="94"/>
      <c r="FO64" s="94"/>
      <c r="FP64" s="94"/>
      <c r="FQ64" s="94"/>
      <c r="FR64" s="94"/>
      <c r="FS64" s="94"/>
      <c r="FT64" s="94"/>
      <c r="FU64" s="94"/>
      <c r="FV64" s="94"/>
      <c r="FW64" s="94"/>
      <c r="FX64" s="94"/>
      <c r="FY64" s="94"/>
      <c r="FZ64" s="94"/>
      <c r="GA64" s="94"/>
      <c r="GB64" s="94"/>
      <c r="GC64" s="94"/>
      <c r="GD64" s="94"/>
      <c r="GE64" s="94"/>
      <c r="GF64" s="94"/>
      <c r="GG64" s="94"/>
      <c r="GH64" s="94"/>
      <c r="GI64" s="94"/>
      <c r="GJ64" s="94"/>
      <c r="GK64" s="94"/>
      <c r="GL64" s="94"/>
      <c r="GM64" s="94"/>
      <c r="GN64" s="94"/>
      <c r="GO64" s="94"/>
      <c r="GP64" s="94"/>
      <c r="GQ64" s="94"/>
      <c r="GR64" s="94"/>
      <c r="GS64" s="94"/>
      <c r="GT64" s="94"/>
      <c r="GU64" s="94"/>
      <c r="GV64" s="94"/>
      <c r="GW64" s="94"/>
      <c r="GX64" s="94"/>
      <c r="GY64" s="94"/>
      <c r="GZ64" s="94"/>
      <c r="HA64" s="94"/>
      <c r="HB64" s="94"/>
      <c r="HC64" s="94"/>
      <c r="HD64" s="94"/>
      <c r="HE64" s="94"/>
      <c r="HF64" s="94"/>
      <c r="HG64" s="94"/>
      <c r="HH64" s="94"/>
      <c r="HI64" s="94"/>
      <c r="HJ64" s="94"/>
      <c r="HK64" s="94"/>
      <c r="HL64" s="94"/>
      <c r="HM64" s="94"/>
      <c r="HN64" s="94"/>
      <c r="HO64" s="94"/>
      <c r="HP64" s="94"/>
      <c r="HQ64" s="94"/>
      <c r="HR64" s="94"/>
      <c r="HS64" s="94"/>
      <c r="HT64" s="94"/>
      <c r="HU64" s="94"/>
      <c r="HV64" s="94"/>
      <c r="HW64" s="94"/>
      <c r="HX64" s="94"/>
      <c r="HY64" s="94"/>
      <c r="HZ64" s="94"/>
      <c r="IA64" s="94"/>
      <c r="IB64" s="94"/>
      <c r="IC64" s="94"/>
      <c r="ID64" s="94"/>
      <c r="IE64" s="94"/>
      <c r="IF64" s="94"/>
      <c r="IG64" s="94"/>
      <c r="IH64" s="94"/>
      <c r="II64" s="94"/>
      <c r="IJ64" s="94"/>
      <c r="IK64" s="94"/>
      <c r="IL64" s="94"/>
      <c r="IM64" s="94"/>
      <c r="IN64" s="94"/>
      <c r="IO64" s="94"/>
      <c r="IP64" s="94"/>
      <c r="IQ64" s="94"/>
      <c r="IR64" s="94"/>
      <c r="IS64" s="94"/>
      <c r="IT64" s="94"/>
      <c r="IU64" s="94"/>
    </row>
    <row r="65" spans="1:255" s="95" customFormat="1" ht="12" customHeight="1">
      <c r="A65" s="89"/>
      <c r="B65" s="90" t="s">
        <v>74</v>
      </c>
      <c r="C65" s="91" t="s">
        <v>103</v>
      </c>
      <c r="D65" s="91">
        <v>2</v>
      </c>
      <c r="E65" s="91" t="s">
        <v>72</v>
      </c>
      <c r="F65" s="92">
        <v>16240</v>
      </c>
      <c r="G65" s="93">
        <f>(D65*F65)</f>
        <v>32480</v>
      </c>
      <c r="H65" s="94"/>
      <c r="I65" s="94"/>
      <c r="J65" s="94"/>
      <c r="K65" s="94"/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4"/>
      <c r="CL65" s="94"/>
      <c r="CM65" s="94"/>
      <c r="CN65" s="94"/>
      <c r="CO65" s="94"/>
      <c r="CP65" s="94"/>
      <c r="CQ65" s="94"/>
      <c r="CR65" s="94"/>
      <c r="CS65" s="94"/>
      <c r="CT65" s="94"/>
      <c r="CU65" s="94"/>
      <c r="CV65" s="94"/>
      <c r="CW65" s="94"/>
      <c r="CX65" s="94"/>
      <c r="CY65" s="94"/>
      <c r="CZ65" s="94"/>
      <c r="DA65" s="94"/>
      <c r="DB65" s="94"/>
      <c r="DC65" s="94"/>
      <c r="DD65" s="94"/>
      <c r="DE65" s="94"/>
      <c r="DF65" s="94"/>
      <c r="DG65" s="94"/>
      <c r="DH65" s="94"/>
      <c r="DI65" s="94"/>
      <c r="DJ65" s="94"/>
      <c r="DK65" s="94"/>
      <c r="DL65" s="94"/>
      <c r="DM65" s="94"/>
      <c r="DN65" s="94"/>
      <c r="DO65" s="94"/>
      <c r="DP65" s="94"/>
      <c r="DQ65" s="94"/>
      <c r="DR65" s="94"/>
      <c r="DS65" s="94"/>
      <c r="DT65" s="94"/>
      <c r="DU65" s="94"/>
      <c r="DV65" s="94"/>
      <c r="DW65" s="94"/>
      <c r="DX65" s="94"/>
      <c r="DY65" s="94"/>
      <c r="DZ65" s="94"/>
      <c r="EA65" s="94"/>
      <c r="EB65" s="94"/>
      <c r="EC65" s="94"/>
      <c r="ED65" s="94"/>
      <c r="EE65" s="94"/>
      <c r="EF65" s="94"/>
      <c r="EG65" s="94"/>
      <c r="EH65" s="94"/>
      <c r="EI65" s="94"/>
      <c r="EJ65" s="94"/>
      <c r="EK65" s="94"/>
      <c r="EL65" s="94"/>
      <c r="EM65" s="94"/>
      <c r="EN65" s="94"/>
      <c r="EO65" s="94"/>
      <c r="EP65" s="94"/>
      <c r="EQ65" s="94"/>
      <c r="ER65" s="94"/>
      <c r="ES65" s="94"/>
      <c r="ET65" s="94"/>
      <c r="EU65" s="94"/>
      <c r="EV65" s="94"/>
      <c r="EW65" s="94"/>
      <c r="EX65" s="94"/>
      <c r="EY65" s="94"/>
      <c r="EZ65" s="94"/>
      <c r="FA65" s="94"/>
      <c r="FB65" s="94"/>
      <c r="FC65" s="94"/>
      <c r="FD65" s="94"/>
      <c r="FE65" s="94"/>
      <c r="FF65" s="94"/>
      <c r="FG65" s="94"/>
      <c r="FH65" s="94"/>
      <c r="FI65" s="94"/>
      <c r="FJ65" s="94"/>
      <c r="FK65" s="94"/>
      <c r="FL65" s="94"/>
      <c r="FM65" s="94"/>
      <c r="FN65" s="94"/>
      <c r="FO65" s="94"/>
      <c r="FP65" s="94"/>
      <c r="FQ65" s="94"/>
      <c r="FR65" s="94"/>
      <c r="FS65" s="94"/>
      <c r="FT65" s="94"/>
      <c r="FU65" s="94"/>
      <c r="FV65" s="94"/>
      <c r="FW65" s="94"/>
      <c r="FX65" s="94"/>
      <c r="FY65" s="94"/>
      <c r="FZ65" s="94"/>
      <c r="GA65" s="94"/>
      <c r="GB65" s="94"/>
      <c r="GC65" s="94"/>
      <c r="GD65" s="94"/>
      <c r="GE65" s="94"/>
      <c r="GF65" s="94"/>
      <c r="GG65" s="94"/>
      <c r="GH65" s="94"/>
      <c r="GI65" s="94"/>
      <c r="GJ65" s="94"/>
      <c r="GK65" s="94"/>
      <c r="GL65" s="94"/>
      <c r="GM65" s="94"/>
      <c r="GN65" s="94"/>
      <c r="GO65" s="94"/>
      <c r="GP65" s="94"/>
      <c r="GQ65" s="94"/>
      <c r="GR65" s="94"/>
      <c r="GS65" s="94"/>
      <c r="GT65" s="94"/>
      <c r="GU65" s="94"/>
      <c r="GV65" s="94"/>
      <c r="GW65" s="94"/>
      <c r="GX65" s="94"/>
      <c r="GY65" s="94"/>
      <c r="GZ65" s="94"/>
      <c r="HA65" s="94"/>
      <c r="HB65" s="94"/>
      <c r="HC65" s="94"/>
      <c r="HD65" s="94"/>
      <c r="HE65" s="94"/>
      <c r="HF65" s="94"/>
      <c r="HG65" s="94"/>
      <c r="HH65" s="94"/>
      <c r="HI65" s="94"/>
      <c r="HJ65" s="94"/>
      <c r="HK65" s="94"/>
      <c r="HL65" s="94"/>
      <c r="HM65" s="94"/>
      <c r="HN65" s="94"/>
      <c r="HO65" s="94"/>
      <c r="HP65" s="94"/>
      <c r="HQ65" s="94"/>
      <c r="HR65" s="94"/>
      <c r="HS65" s="94"/>
      <c r="HT65" s="94"/>
      <c r="HU65" s="94"/>
      <c r="HV65" s="94"/>
      <c r="HW65" s="94"/>
      <c r="HX65" s="94"/>
      <c r="HY65" s="94"/>
      <c r="HZ65" s="94"/>
      <c r="IA65" s="94"/>
      <c r="IB65" s="94"/>
      <c r="IC65" s="94"/>
      <c r="ID65" s="94"/>
      <c r="IE65" s="94"/>
      <c r="IF65" s="94"/>
      <c r="IG65" s="94"/>
      <c r="IH65" s="94"/>
      <c r="II65" s="94"/>
      <c r="IJ65" s="94"/>
      <c r="IK65" s="94"/>
      <c r="IL65" s="94"/>
      <c r="IM65" s="94"/>
      <c r="IN65" s="94"/>
      <c r="IO65" s="94"/>
      <c r="IP65" s="94"/>
      <c r="IQ65" s="94"/>
      <c r="IR65" s="94"/>
      <c r="IS65" s="94"/>
      <c r="IT65" s="94"/>
      <c r="IU65" s="94"/>
    </row>
    <row r="66" spans="1:255" s="95" customFormat="1" ht="12" customHeight="1">
      <c r="A66" s="89"/>
      <c r="B66" s="111" t="s">
        <v>32</v>
      </c>
      <c r="C66" s="91"/>
      <c r="D66" s="91"/>
      <c r="E66" s="91"/>
      <c r="F66" s="92"/>
      <c r="G66" s="93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4"/>
      <c r="AD66" s="94"/>
      <c r="AE66" s="94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4"/>
      <c r="BQ66" s="94"/>
      <c r="BR66" s="94"/>
      <c r="BS66" s="94"/>
      <c r="BT66" s="94"/>
      <c r="BU66" s="94"/>
      <c r="BV66" s="94"/>
      <c r="BW66" s="94"/>
      <c r="BX66" s="94"/>
      <c r="BY66" s="94"/>
      <c r="BZ66" s="94"/>
      <c r="CA66" s="94"/>
      <c r="CB66" s="94"/>
      <c r="CC66" s="94"/>
      <c r="CD66" s="94"/>
      <c r="CE66" s="94"/>
      <c r="CF66" s="94"/>
      <c r="CG66" s="94"/>
      <c r="CH66" s="94"/>
      <c r="CI66" s="94"/>
      <c r="CJ66" s="94"/>
      <c r="CK66" s="94"/>
      <c r="CL66" s="94"/>
      <c r="CM66" s="94"/>
      <c r="CN66" s="94"/>
      <c r="CO66" s="94"/>
      <c r="CP66" s="94"/>
      <c r="CQ66" s="94"/>
      <c r="CR66" s="94"/>
      <c r="CS66" s="94"/>
      <c r="CT66" s="94"/>
      <c r="CU66" s="94"/>
      <c r="CV66" s="94"/>
      <c r="CW66" s="94"/>
      <c r="CX66" s="94"/>
      <c r="CY66" s="94"/>
      <c r="CZ66" s="94"/>
      <c r="DA66" s="94"/>
      <c r="DB66" s="94"/>
      <c r="DC66" s="94"/>
      <c r="DD66" s="94"/>
      <c r="DE66" s="94"/>
      <c r="DF66" s="94"/>
      <c r="DG66" s="94"/>
      <c r="DH66" s="94"/>
      <c r="DI66" s="94"/>
      <c r="DJ66" s="94"/>
      <c r="DK66" s="94"/>
      <c r="DL66" s="94"/>
      <c r="DM66" s="94"/>
      <c r="DN66" s="94"/>
      <c r="DO66" s="94"/>
      <c r="DP66" s="94"/>
      <c r="DQ66" s="94"/>
      <c r="DR66" s="94"/>
      <c r="DS66" s="94"/>
      <c r="DT66" s="94"/>
      <c r="DU66" s="94"/>
      <c r="DV66" s="94"/>
      <c r="DW66" s="94"/>
      <c r="DX66" s="94"/>
      <c r="DY66" s="94"/>
      <c r="DZ66" s="94"/>
      <c r="EA66" s="94"/>
      <c r="EB66" s="94"/>
      <c r="EC66" s="94"/>
      <c r="ED66" s="94"/>
      <c r="EE66" s="94"/>
      <c r="EF66" s="94"/>
      <c r="EG66" s="94"/>
      <c r="EH66" s="94"/>
      <c r="EI66" s="94"/>
      <c r="EJ66" s="94"/>
      <c r="EK66" s="94"/>
      <c r="EL66" s="94"/>
      <c r="EM66" s="94"/>
      <c r="EN66" s="94"/>
      <c r="EO66" s="94"/>
      <c r="EP66" s="94"/>
      <c r="EQ66" s="94"/>
      <c r="ER66" s="94"/>
      <c r="ES66" s="94"/>
      <c r="ET66" s="94"/>
      <c r="EU66" s="94"/>
      <c r="EV66" s="94"/>
      <c r="EW66" s="94"/>
      <c r="EX66" s="94"/>
      <c r="EY66" s="94"/>
      <c r="EZ66" s="94"/>
      <c r="FA66" s="94"/>
      <c r="FB66" s="94"/>
      <c r="FC66" s="94"/>
      <c r="FD66" s="94"/>
      <c r="FE66" s="94"/>
      <c r="FF66" s="94"/>
      <c r="FG66" s="94"/>
      <c r="FH66" s="94"/>
      <c r="FI66" s="94"/>
      <c r="FJ66" s="94"/>
      <c r="FK66" s="94"/>
      <c r="FL66" s="94"/>
      <c r="FM66" s="94"/>
      <c r="FN66" s="94"/>
      <c r="FO66" s="94"/>
      <c r="FP66" s="94"/>
      <c r="FQ66" s="94"/>
      <c r="FR66" s="94"/>
      <c r="FS66" s="94"/>
      <c r="FT66" s="94"/>
      <c r="FU66" s="94"/>
      <c r="FV66" s="94"/>
      <c r="FW66" s="94"/>
      <c r="FX66" s="94"/>
      <c r="FY66" s="94"/>
      <c r="FZ66" s="94"/>
      <c r="GA66" s="94"/>
      <c r="GB66" s="94"/>
      <c r="GC66" s="94"/>
      <c r="GD66" s="94"/>
      <c r="GE66" s="94"/>
      <c r="GF66" s="94"/>
      <c r="GG66" s="94"/>
      <c r="GH66" s="94"/>
      <c r="GI66" s="94"/>
      <c r="GJ66" s="94"/>
      <c r="GK66" s="94"/>
      <c r="GL66" s="94"/>
      <c r="GM66" s="94"/>
      <c r="GN66" s="94"/>
      <c r="GO66" s="94"/>
      <c r="GP66" s="94"/>
      <c r="GQ66" s="94"/>
      <c r="GR66" s="94"/>
      <c r="GS66" s="94"/>
      <c r="GT66" s="94"/>
      <c r="GU66" s="94"/>
      <c r="GV66" s="94"/>
      <c r="GW66" s="94"/>
      <c r="GX66" s="94"/>
      <c r="GY66" s="94"/>
      <c r="GZ66" s="94"/>
      <c r="HA66" s="94"/>
      <c r="HB66" s="94"/>
      <c r="HC66" s="94"/>
      <c r="HD66" s="94"/>
      <c r="HE66" s="94"/>
      <c r="HF66" s="94"/>
      <c r="HG66" s="94"/>
      <c r="HH66" s="94"/>
      <c r="HI66" s="94"/>
      <c r="HJ66" s="94"/>
      <c r="HK66" s="94"/>
      <c r="HL66" s="94"/>
      <c r="HM66" s="94"/>
      <c r="HN66" s="94"/>
      <c r="HO66" s="94"/>
      <c r="HP66" s="94"/>
      <c r="HQ66" s="94"/>
      <c r="HR66" s="94"/>
      <c r="HS66" s="94"/>
      <c r="HT66" s="94"/>
      <c r="HU66" s="94"/>
      <c r="HV66" s="94"/>
      <c r="HW66" s="94"/>
      <c r="HX66" s="94"/>
      <c r="HY66" s="94"/>
      <c r="HZ66" s="94"/>
      <c r="IA66" s="94"/>
      <c r="IB66" s="94"/>
      <c r="IC66" s="94"/>
      <c r="ID66" s="94"/>
      <c r="IE66" s="94"/>
      <c r="IF66" s="94"/>
      <c r="IG66" s="94"/>
      <c r="IH66" s="94"/>
      <c r="II66" s="94"/>
      <c r="IJ66" s="94"/>
      <c r="IK66" s="94"/>
      <c r="IL66" s="94"/>
      <c r="IM66" s="94"/>
      <c r="IN66" s="94"/>
      <c r="IO66" s="94"/>
      <c r="IP66" s="94"/>
      <c r="IQ66" s="94"/>
      <c r="IR66" s="94"/>
      <c r="IS66" s="94"/>
      <c r="IT66" s="94"/>
      <c r="IU66" s="94"/>
    </row>
    <row r="67" spans="1:255" s="95" customFormat="1" ht="12" customHeight="1">
      <c r="A67" s="89"/>
      <c r="B67" s="90" t="s">
        <v>96</v>
      </c>
      <c r="C67" s="91" t="s">
        <v>103</v>
      </c>
      <c r="D67" s="91">
        <v>1</v>
      </c>
      <c r="E67" s="91" t="s">
        <v>124</v>
      </c>
      <c r="F67" s="92">
        <v>96813</v>
      </c>
      <c r="G67" s="93">
        <f>F67*D67</f>
        <v>96813</v>
      </c>
      <c r="H67" s="94"/>
      <c r="I67" s="94"/>
      <c r="J67" s="94"/>
      <c r="K67" s="94"/>
      <c r="L67" s="94"/>
      <c r="M67" s="94"/>
      <c r="N67" s="94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BM67" s="94"/>
      <c r="BN67" s="94"/>
      <c r="BO67" s="94"/>
      <c r="BP67" s="94"/>
      <c r="BQ67" s="94"/>
      <c r="BR67" s="94"/>
      <c r="BS67" s="94"/>
      <c r="BT67" s="94"/>
      <c r="BU67" s="94"/>
      <c r="BV67" s="94"/>
      <c r="BW67" s="94"/>
      <c r="BX67" s="94"/>
      <c r="BY67" s="94"/>
      <c r="BZ67" s="94"/>
      <c r="CA67" s="94"/>
      <c r="CB67" s="94"/>
      <c r="CC67" s="94"/>
      <c r="CD67" s="94"/>
      <c r="CE67" s="94"/>
      <c r="CF67" s="94"/>
      <c r="CG67" s="94"/>
      <c r="CH67" s="94"/>
      <c r="CI67" s="94"/>
      <c r="CJ67" s="94"/>
      <c r="CK67" s="94"/>
      <c r="CL67" s="94"/>
      <c r="CM67" s="94"/>
      <c r="CN67" s="94"/>
      <c r="CO67" s="94"/>
      <c r="CP67" s="94"/>
      <c r="CQ67" s="94"/>
      <c r="CR67" s="94"/>
      <c r="CS67" s="94"/>
      <c r="CT67" s="94"/>
      <c r="CU67" s="94"/>
      <c r="CV67" s="94"/>
      <c r="CW67" s="94"/>
      <c r="CX67" s="94"/>
      <c r="CY67" s="94"/>
      <c r="CZ67" s="94"/>
      <c r="DA67" s="94"/>
      <c r="DB67" s="94"/>
      <c r="DC67" s="94"/>
      <c r="DD67" s="94"/>
      <c r="DE67" s="94"/>
      <c r="DF67" s="94"/>
      <c r="DG67" s="94"/>
      <c r="DH67" s="94"/>
      <c r="DI67" s="94"/>
      <c r="DJ67" s="94"/>
      <c r="DK67" s="94"/>
      <c r="DL67" s="94"/>
      <c r="DM67" s="94"/>
      <c r="DN67" s="94"/>
      <c r="DO67" s="94"/>
      <c r="DP67" s="94"/>
      <c r="DQ67" s="94"/>
      <c r="DR67" s="94"/>
      <c r="DS67" s="94"/>
      <c r="DT67" s="94"/>
      <c r="DU67" s="94"/>
      <c r="DV67" s="94"/>
      <c r="DW67" s="94"/>
      <c r="DX67" s="94"/>
      <c r="DY67" s="94"/>
      <c r="DZ67" s="94"/>
      <c r="EA67" s="94"/>
      <c r="EB67" s="94"/>
      <c r="EC67" s="94"/>
      <c r="ED67" s="94"/>
      <c r="EE67" s="94"/>
      <c r="EF67" s="94"/>
      <c r="EG67" s="94"/>
      <c r="EH67" s="94"/>
      <c r="EI67" s="94"/>
      <c r="EJ67" s="94"/>
      <c r="EK67" s="94"/>
      <c r="EL67" s="94"/>
      <c r="EM67" s="94"/>
      <c r="EN67" s="94"/>
      <c r="EO67" s="94"/>
      <c r="EP67" s="94"/>
      <c r="EQ67" s="94"/>
      <c r="ER67" s="94"/>
      <c r="ES67" s="94"/>
      <c r="ET67" s="94"/>
      <c r="EU67" s="94"/>
      <c r="EV67" s="94"/>
      <c r="EW67" s="94"/>
      <c r="EX67" s="94"/>
      <c r="EY67" s="94"/>
      <c r="EZ67" s="94"/>
      <c r="FA67" s="94"/>
      <c r="FB67" s="94"/>
      <c r="FC67" s="94"/>
      <c r="FD67" s="94"/>
      <c r="FE67" s="94"/>
      <c r="FF67" s="94"/>
      <c r="FG67" s="94"/>
      <c r="FH67" s="94"/>
      <c r="FI67" s="94"/>
      <c r="FJ67" s="94"/>
      <c r="FK67" s="94"/>
      <c r="FL67" s="94"/>
      <c r="FM67" s="94"/>
      <c r="FN67" s="94"/>
      <c r="FO67" s="94"/>
      <c r="FP67" s="94"/>
      <c r="FQ67" s="94"/>
      <c r="FR67" s="94"/>
      <c r="FS67" s="94"/>
      <c r="FT67" s="94"/>
      <c r="FU67" s="94"/>
      <c r="FV67" s="94"/>
      <c r="FW67" s="94"/>
      <c r="FX67" s="94"/>
      <c r="FY67" s="94"/>
      <c r="FZ67" s="94"/>
      <c r="GA67" s="94"/>
      <c r="GB67" s="94"/>
      <c r="GC67" s="94"/>
      <c r="GD67" s="94"/>
      <c r="GE67" s="94"/>
      <c r="GF67" s="94"/>
      <c r="GG67" s="94"/>
      <c r="GH67" s="94"/>
      <c r="GI67" s="94"/>
      <c r="GJ67" s="94"/>
      <c r="GK67" s="94"/>
      <c r="GL67" s="94"/>
      <c r="GM67" s="94"/>
      <c r="GN67" s="94"/>
      <c r="GO67" s="94"/>
      <c r="GP67" s="94"/>
      <c r="GQ67" s="94"/>
      <c r="GR67" s="94"/>
      <c r="GS67" s="94"/>
      <c r="GT67" s="94"/>
      <c r="GU67" s="94"/>
      <c r="GV67" s="94"/>
      <c r="GW67" s="94"/>
      <c r="GX67" s="94"/>
      <c r="GY67" s="94"/>
      <c r="GZ67" s="94"/>
      <c r="HA67" s="94"/>
      <c r="HB67" s="94"/>
      <c r="HC67" s="94"/>
      <c r="HD67" s="94"/>
      <c r="HE67" s="94"/>
      <c r="HF67" s="94"/>
      <c r="HG67" s="94"/>
      <c r="HH67" s="94"/>
      <c r="HI67" s="94"/>
      <c r="HJ67" s="94"/>
      <c r="HK67" s="94"/>
      <c r="HL67" s="94"/>
      <c r="HM67" s="94"/>
      <c r="HN67" s="94"/>
      <c r="HO67" s="94"/>
      <c r="HP67" s="94"/>
      <c r="HQ67" s="94"/>
      <c r="HR67" s="94"/>
      <c r="HS67" s="94"/>
      <c r="HT67" s="94"/>
      <c r="HU67" s="94"/>
      <c r="HV67" s="94"/>
      <c r="HW67" s="94"/>
      <c r="HX67" s="94"/>
      <c r="HY67" s="94"/>
      <c r="HZ67" s="94"/>
      <c r="IA67" s="94"/>
      <c r="IB67" s="94"/>
      <c r="IC67" s="94"/>
      <c r="ID67" s="94"/>
      <c r="IE67" s="94"/>
      <c r="IF67" s="94"/>
      <c r="IG67" s="94"/>
      <c r="IH67" s="94"/>
      <c r="II67" s="94"/>
      <c r="IJ67" s="94"/>
      <c r="IK67" s="94"/>
      <c r="IL67" s="94"/>
      <c r="IM67" s="94"/>
      <c r="IN67" s="94"/>
      <c r="IO67" s="94"/>
      <c r="IP67" s="94"/>
      <c r="IQ67" s="94"/>
      <c r="IR67" s="94"/>
      <c r="IS67" s="94"/>
      <c r="IT67" s="94"/>
      <c r="IU67" s="94"/>
    </row>
    <row r="68" spans="1:255" s="95" customFormat="1" ht="12" customHeight="1">
      <c r="A68" s="89"/>
      <c r="B68" s="90" t="s">
        <v>110</v>
      </c>
      <c r="C68" s="91" t="s">
        <v>103</v>
      </c>
      <c r="D68" s="91">
        <v>1</v>
      </c>
      <c r="E68" s="91" t="s">
        <v>72</v>
      </c>
      <c r="F68" s="92">
        <v>47150</v>
      </c>
      <c r="G68" s="93">
        <f>(D68*F68)</f>
        <v>47150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  <c r="BM68" s="94"/>
      <c r="BN68" s="94"/>
      <c r="BO68" s="94"/>
      <c r="BP68" s="94"/>
      <c r="BQ68" s="94"/>
      <c r="BR68" s="94"/>
      <c r="BS68" s="94"/>
      <c r="BT68" s="94"/>
      <c r="BU68" s="94"/>
      <c r="BV68" s="94"/>
      <c r="BW68" s="94"/>
      <c r="BX68" s="94"/>
      <c r="BY68" s="94"/>
      <c r="BZ68" s="94"/>
      <c r="CA68" s="94"/>
      <c r="CB68" s="94"/>
      <c r="CC68" s="94"/>
      <c r="CD68" s="94"/>
      <c r="CE68" s="94"/>
      <c r="CF68" s="94"/>
      <c r="CG68" s="94"/>
      <c r="CH68" s="94"/>
      <c r="CI68" s="94"/>
      <c r="CJ68" s="94"/>
      <c r="CK68" s="94"/>
      <c r="CL68" s="94"/>
      <c r="CM68" s="94"/>
      <c r="CN68" s="94"/>
      <c r="CO68" s="94"/>
      <c r="CP68" s="94"/>
      <c r="CQ68" s="94"/>
      <c r="CR68" s="94"/>
      <c r="CS68" s="94"/>
      <c r="CT68" s="94"/>
      <c r="CU68" s="94"/>
      <c r="CV68" s="94"/>
      <c r="CW68" s="94"/>
      <c r="CX68" s="94"/>
      <c r="CY68" s="94"/>
      <c r="CZ68" s="94"/>
      <c r="DA68" s="94"/>
      <c r="DB68" s="94"/>
      <c r="DC68" s="94"/>
      <c r="DD68" s="94"/>
      <c r="DE68" s="94"/>
      <c r="DF68" s="94"/>
      <c r="DG68" s="94"/>
      <c r="DH68" s="94"/>
      <c r="DI68" s="94"/>
      <c r="DJ68" s="94"/>
      <c r="DK68" s="94"/>
      <c r="DL68" s="94"/>
      <c r="DM68" s="94"/>
      <c r="DN68" s="94"/>
      <c r="DO68" s="94"/>
      <c r="DP68" s="94"/>
      <c r="DQ68" s="94"/>
      <c r="DR68" s="94"/>
      <c r="DS68" s="94"/>
      <c r="DT68" s="94"/>
      <c r="DU68" s="94"/>
      <c r="DV68" s="94"/>
      <c r="DW68" s="94"/>
      <c r="DX68" s="94"/>
      <c r="DY68" s="94"/>
      <c r="DZ68" s="94"/>
      <c r="EA68" s="94"/>
      <c r="EB68" s="94"/>
      <c r="EC68" s="94"/>
      <c r="ED68" s="94"/>
      <c r="EE68" s="94"/>
      <c r="EF68" s="94"/>
      <c r="EG68" s="94"/>
      <c r="EH68" s="94"/>
      <c r="EI68" s="94"/>
      <c r="EJ68" s="94"/>
      <c r="EK68" s="94"/>
      <c r="EL68" s="94"/>
      <c r="EM68" s="94"/>
      <c r="EN68" s="94"/>
      <c r="EO68" s="94"/>
      <c r="EP68" s="94"/>
      <c r="EQ68" s="94"/>
      <c r="ER68" s="94"/>
      <c r="ES68" s="94"/>
      <c r="ET68" s="94"/>
      <c r="EU68" s="94"/>
      <c r="EV68" s="94"/>
      <c r="EW68" s="94"/>
      <c r="EX68" s="94"/>
      <c r="EY68" s="94"/>
      <c r="EZ68" s="94"/>
      <c r="FA68" s="94"/>
      <c r="FB68" s="94"/>
      <c r="FC68" s="94"/>
      <c r="FD68" s="94"/>
      <c r="FE68" s="94"/>
      <c r="FF68" s="94"/>
      <c r="FG68" s="94"/>
      <c r="FH68" s="94"/>
      <c r="FI68" s="94"/>
      <c r="FJ68" s="94"/>
      <c r="FK68" s="94"/>
      <c r="FL68" s="94"/>
      <c r="FM68" s="94"/>
      <c r="FN68" s="94"/>
      <c r="FO68" s="94"/>
      <c r="FP68" s="94"/>
      <c r="FQ68" s="94"/>
      <c r="FR68" s="94"/>
      <c r="FS68" s="94"/>
      <c r="FT68" s="94"/>
      <c r="FU68" s="94"/>
      <c r="FV68" s="94"/>
      <c r="FW68" s="94"/>
      <c r="FX68" s="94"/>
      <c r="FY68" s="94"/>
      <c r="FZ68" s="94"/>
      <c r="GA68" s="94"/>
      <c r="GB68" s="94"/>
      <c r="GC68" s="94"/>
      <c r="GD68" s="94"/>
      <c r="GE68" s="94"/>
      <c r="GF68" s="94"/>
      <c r="GG68" s="94"/>
      <c r="GH68" s="94"/>
      <c r="GI68" s="94"/>
      <c r="GJ68" s="94"/>
      <c r="GK68" s="94"/>
      <c r="GL68" s="94"/>
      <c r="GM68" s="94"/>
      <c r="GN68" s="94"/>
      <c r="GO68" s="94"/>
      <c r="GP68" s="94"/>
      <c r="GQ68" s="94"/>
      <c r="GR68" s="94"/>
      <c r="GS68" s="94"/>
      <c r="GT68" s="94"/>
      <c r="GU68" s="94"/>
      <c r="GV68" s="94"/>
      <c r="GW68" s="94"/>
      <c r="GX68" s="94"/>
      <c r="GY68" s="94"/>
      <c r="GZ68" s="94"/>
      <c r="HA68" s="94"/>
      <c r="HB68" s="94"/>
      <c r="HC68" s="94"/>
      <c r="HD68" s="94"/>
      <c r="HE68" s="94"/>
      <c r="HF68" s="94"/>
      <c r="HG68" s="94"/>
      <c r="HH68" s="94"/>
      <c r="HI68" s="94"/>
      <c r="HJ68" s="94"/>
      <c r="HK68" s="94"/>
      <c r="HL68" s="94"/>
      <c r="HM68" s="94"/>
      <c r="HN68" s="94"/>
      <c r="HO68" s="94"/>
      <c r="HP68" s="94"/>
      <c r="HQ68" s="94"/>
      <c r="HR68" s="94"/>
      <c r="HS68" s="94"/>
      <c r="HT68" s="94"/>
      <c r="HU68" s="94"/>
      <c r="HV68" s="94"/>
      <c r="HW68" s="94"/>
      <c r="HX68" s="94"/>
      <c r="HY68" s="94"/>
      <c r="HZ68" s="94"/>
      <c r="IA68" s="94"/>
      <c r="IB68" s="94"/>
      <c r="IC68" s="94"/>
      <c r="ID68" s="94"/>
      <c r="IE68" s="94"/>
      <c r="IF68" s="94"/>
      <c r="IG68" s="94"/>
      <c r="IH68" s="94"/>
      <c r="II68" s="94"/>
      <c r="IJ68" s="94"/>
      <c r="IK68" s="94"/>
      <c r="IL68" s="94"/>
      <c r="IM68" s="94"/>
      <c r="IN68" s="94"/>
      <c r="IO68" s="94"/>
      <c r="IP68" s="94"/>
      <c r="IQ68" s="94"/>
      <c r="IR68" s="94"/>
      <c r="IS68" s="94"/>
      <c r="IT68" s="94"/>
      <c r="IU68" s="94"/>
    </row>
    <row r="69" spans="1:255" customFormat="1" ht="11.25" customHeight="1">
      <c r="A69" s="86"/>
      <c r="B69" s="96" t="s">
        <v>33</v>
      </c>
      <c r="C69" s="97"/>
      <c r="D69" s="97"/>
      <c r="E69" s="97"/>
      <c r="F69" s="98"/>
      <c r="G69" s="99">
        <f>SUM(G56:G68)</f>
        <v>6122826</v>
      </c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</row>
    <row r="70" spans="1:255" customFormat="1" ht="15.75" customHeight="1">
      <c r="A70" s="84"/>
      <c r="B70" s="100"/>
      <c r="C70" s="101"/>
      <c r="D70" s="101"/>
      <c r="E70" s="101"/>
      <c r="F70" s="102"/>
      <c r="G70" s="102"/>
      <c r="H70" s="86"/>
      <c r="I70" s="86"/>
      <c r="J70" s="86"/>
      <c r="K70" s="103"/>
      <c r="L70" s="86"/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</row>
    <row r="71" spans="1:255" customFormat="1" ht="12" customHeight="1">
      <c r="A71" s="84"/>
      <c r="B71" s="26" t="s">
        <v>34</v>
      </c>
      <c r="C71" s="27"/>
      <c r="D71" s="28"/>
      <c r="E71" s="28"/>
      <c r="F71" s="29"/>
      <c r="G71" s="85"/>
      <c r="H71" s="86"/>
      <c r="I71" s="86"/>
      <c r="J71" s="86"/>
      <c r="K71" s="86"/>
      <c r="L71" s="86"/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</row>
    <row r="72" spans="1:255" customFormat="1" ht="24" customHeight="1">
      <c r="A72" s="84"/>
      <c r="B72" s="87" t="s">
        <v>35</v>
      </c>
      <c r="C72" s="88" t="s">
        <v>27</v>
      </c>
      <c r="D72" s="88" t="s">
        <v>28</v>
      </c>
      <c r="E72" s="87" t="s">
        <v>18</v>
      </c>
      <c r="F72" s="88" t="s">
        <v>19</v>
      </c>
      <c r="G72" s="87" t="s">
        <v>20</v>
      </c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</row>
    <row r="73" spans="1:255" s="95" customFormat="1" ht="12" customHeight="1">
      <c r="A73" s="89"/>
      <c r="B73" s="90" t="s">
        <v>88</v>
      </c>
      <c r="C73" s="91" t="s">
        <v>16</v>
      </c>
      <c r="D73" s="91">
        <v>8</v>
      </c>
      <c r="E73" s="91" t="s">
        <v>89</v>
      </c>
      <c r="F73" s="92">
        <v>10000</v>
      </c>
      <c r="G73" s="93">
        <f>+D73*F73</f>
        <v>80000</v>
      </c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  <c r="BL73" s="94"/>
      <c r="BM73" s="94"/>
      <c r="BN73" s="94"/>
      <c r="BO73" s="94"/>
      <c r="BP73" s="94"/>
      <c r="BQ73" s="94"/>
      <c r="BR73" s="94"/>
      <c r="BS73" s="94"/>
      <c r="BT73" s="94"/>
      <c r="BU73" s="94"/>
      <c r="BV73" s="94"/>
      <c r="BW73" s="94"/>
      <c r="BX73" s="94"/>
      <c r="BY73" s="94"/>
      <c r="BZ73" s="94"/>
      <c r="CA73" s="94"/>
      <c r="CB73" s="94"/>
      <c r="CC73" s="94"/>
      <c r="CD73" s="94"/>
      <c r="CE73" s="94"/>
      <c r="CF73" s="94"/>
      <c r="CG73" s="94"/>
      <c r="CH73" s="94"/>
      <c r="CI73" s="94"/>
      <c r="CJ73" s="94"/>
      <c r="CK73" s="94"/>
      <c r="CL73" s="94"/>
      <c r="CM73" s="94"/>
      <c r="CN73" s="94"/>
      <c r="CO73" s="94"/>
      <c r="CP73" s="94"/>
      <c r="CQ73" s="94"/>
      <c r="CR73" s="94"/>
      <c r="CS73" s="94"/>
      <c r="CT73" s="94"/>
      <c r="CU73" s="94"/>
      <c r="CV73" s="94"/>
      <c r="CW73" s="94"/>
      <c r="CX73" s="94"/>
      <c r="CY73" s="94"/>
      <c r="CZ73" s="94"/>
      <c r="DA73" s="94"/>
      <c r="DB73" s="94"/>
      <c r="DC73" s="94"/>
      <c r="DD73" s="94"/>
      <c r="DE73" s="94"/>
      <c r="DF73" s="94"/>
      <c r="DG73" s="94"/>
      <c r="DH73" s="94"/>
      <c r="DI73" s="94"/>
      <c r="DJ73" s="94"/>
      <c r="DK73" s="94"/>
      <c r="DL73" s="94"/>
      <c r="DM73" s="94"/>
      <c r="DN73" s="94"/>
      <c r="DO73" s="94"/>
      <c r="DP73" s="94"/>
      <c r="DQ73" s="94"/>
      <c r="DR73" s="94"/>
      <c r="DS73" s="94"/>
      <c r="DT73" s="94"/>
      <c r="DU73" s="94"/>
      <c r="DV73" s="94"/>
      <c r="DW73" s="94"/>
      <c r="DX73" s="94"/>
      <c r="DY73" s="94"/>
      <c r="DZ73" s="94"/>
      <c r="EA73" s="94"/>
      <c r="EB73" s="94"/>
      <c r="EC73" s="94"/>
      <c r="ED73" s="94"/>
      <c r="EE73" s="94"/>
      <c r="EF73" s="94"/>
      <c r="EG73" s="94"/>
      <c r="EH73" s="94"/>
      <c r="EI73" s="94"/>
      <c r="EJ73" s="94"/>
      <c r="EK73" s="94"/>
      <c r="EL73" s="94"/>
      <c r="EM73" s="94"/>
      <c r="EN73" s="94"/>
      <c r="EO73" s="94"/>
      <c r="EP73" s="94"/>
      <c r="EQ73" s="94"/>
      <c r="ER73" s="94"/>
      <c r="ES73" s="94"/>
      <c r="ET73" s="94"/>
      <c r="EU73" s="94"/>
      <c r="EV73" s="94"/>
      <c r="EW73" s="94"/>
      <c r="EX73" s="94"/>
      <c r="EY73" s="94"/>
      <c r="EZ73" s="94"/>
      <c r="FA73" s="94"/>
      <c r="FB73" s="94"/>
      <c r="FC73" s="94"/>
      <c r="FD73" s="94"/>
      <c r="FE73" s="94"/>
      <c r="FF73" s="94"/>
      <c r="FG73" s="94"/>
      <c r="FH73" s="94"/>
      <c r="FI73" s="94"/>
      <c r="FJ73" s="94"/>
      <c r="FK73" s="94"/>
      <c r="FL73" s="94"/>
      <c r="FM73" s="94"/>
      <c r="FN73" s="94"/>
      <c r="FO73" s="94"/>
      <c r="FP73" s="94"/>
      <c r="FQ73" s="94"/>
      <c r="FR73" s="94"/>
      <c r="FS73" s="94"/>
      <c r="FT73" s="94"/>
      <c r="FU73" s="94"/>
      <c r="FV73" s="94"/>
      <c r="FW73" s="94"/>
      <c r="FX73" s="94"/>
      <c r="FY73" s="94"/>
      <c r="FZ73" s="94"/>
      <c r="GA73" s="94"/>
      <c r="GB73" s="94"/>
      <c r="GC73" s="94"/>
      <c r="GD73" s="94"/>
      <c r="GE73" s="94"/>
      <c r="GF73" s="94"/>
      <c r="GG73" s="94"/>
      <c r="GH73" s="94"/>
      <c r="GI73" s="94"/>
      <c r="GJ73" s="94"/>
      <c r="GK73" s="94"/>
      <c r="GL73" s="94"/>
      <c r="GM73" s="94"/>
      <c r="GN73" s="94"/>
      <c r="GO73" s="94"/>
      <c r="GP73" s="94"/>
      <c r="GQ73" s="94"/>
      <c r="GR73" s="94"/>
      <c r="GS73" s="94"/>
      <c r="GT73" s="94"/>
      <c r="GU73" s="94"/>
      <c r="GV73" s="94"/>
      <c r="GW73" s="94"/>
      <c r="GX73" s="94"/>
      <c r="GY73" s="94"/>
      <c r="GZ73" s="94"/>
      <c r="HA73" s="94"/>
      <c r="HB73" s="94"/>
      <c r="HC73" s="94"/>
      <c r="HD73" s="94"/>
      <c r="HE73" s="94"/>
      <c r="HF73" s="94"/>
      <c r="HG73" s="94"/>
      <c r="HH73" s="94"/>
      <c r="HI73" s="94"/>
      <c r="HJ73" s="94"/>
      <c r="HK73" s="94"/>
      <c r="HL73" s="94"/>
      <c r="HM73" s="94"/>
      <c r="HN73" s="94"/>
      <c r="HO73" s="94"/>
      <c r="HP73" s="94"/>
      <c r="HQ73" s="94"/>
      <c r="HR73" s="94"/>
      <c r="HS73" s="94"/>
      <c r="HT73" s="94"/>
      <c r="HU73" s="94"/>
      <c r="HV73" s="94"/>
      <c r="HW73" s="94"/>
      <c r="HX73" s="94"/>
      <c r="HY73" s="94"/>
      <c r="HZ73" s="94"/>
      <c r="IA73" s="94"/>
      <c r="IB73" s="94"/>
      <c r="IC73" s="94"/>
      <c r="ID73" s="94"/>
      <c r="IE73" s="94"/>
      <c r="IF73" s="94"/>
      <c r="IG73" s="94"/>
      <c r="IH73" s="94"/>
      <c r="II73" s="94"/>
      <c r="IJ73" s="94"/>
      <c r="IK73" s="94"/>
      <c r="IL73" s="94"/>
      <c r="IM73" s="94"/>
      <c r="IN73" s="94"/>
      <c r="IO73" s="94"/>
      <c r="IP73" s="94"/>
      <c r="IQ73" s="94"/>
      <c r="IR73" s="94"/>
      <c r="IS73" s="94"/>
      <c r="IT73" s="94"/>
      <c r="IU73" s="94"/>
    </row>
    <row r="74" spans="1:255" customFormat="1" ht="11.25" customHeight="1">
      <c r="A74" s="86"/>
      <c r="B74" s="96" t="s">
        <v>36</v>
      </c>
      <c r="C74" s="97"/>
      <c r="D74" s="97"/>
      <c r="E74" s="97"/>
      <c r="F74" s="98"/>
      <c r="G74" s="99">
        <f>SUM(G73)</f>
        <v>80000</v>
      </c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</row>
    <row r="75" spans="1:255" ht="12" customHeight="1">
      <c r="A75" s="7"/>
      <c r="B75" s="30"/>
      <c r="C75" s="30"/>
      <c r="D75" s="30"/>
      <c r="E75" s="30"/>
      <c r="F75" s="31"/>
      <c r="G75" s="31"/>
    </row>
    <row r="76" spans="1:255" ht="12.75" customHeight="1">
      <c r="A76" s="25"/>
      <c r="B76" s="32" t="s">
        <v>37</v>
      </c>
      <c r="C76" s="33"/>
      <c r="D76" s="33"/>
      <c r="E76" s="33"/>
      <c r="F76" s="33"/>
      <c r="G76" s="34">
        <f>G33+G42+G47+G52+G69+G74</f>
        <v>10048384</v>
      </c>
    </row>
    <row r="77" spans="1:255" ht="12" customHeight="1">
      <c r="A77" s="25"/>
      <c r="B77" s="35" t="s">
        <v>38</v>
      </c>
      <c r="C77" s="36"/>
      <c r="D77" s="36"/>
      <c r="E77" s="36"/>
      <c r="F77" s="36"/>
      <c r="G77" s="37">
        <f>G76*0.05</f>
        <v>502419.20000000001</v>
      </c>
    </row>
    <row r="78" spans="1:255" ht="12" customHeight="1">
      <c r="A78" s="25"/>
      <c r="B78" s="38" t="s">
        <v>39</v>
      </c>
      <c r="C78" s="39"/>
      <c r="D78" s="39"/>
      <c r="E78" s="39"/>
      <c r="F78" s="39"/>
      <c r="G78" s="40">
        <f>G77+G76</f>
        <v>10550803.199999999</v>
      </c>
    </row>
    <row r="79" spans="1:255" ht="12" customHeight="1">
      <c r="A79" s="25"/>
      <c r="B79" s="35" t="s">
        <v>40</v>
      </c>
      <c r="C79" s="36"/>
      <c r="D79" s="36"/>
      <c r="E79" s="36"/>
      <c r="F79" s="36"/>
      <c r="G79" s="37">
        <f>G12</f>
        <v>12474000</v>
      </c>
    </row>
    <row r="80" spans="1:255" ht="12" customHeight="1">
      <c r="A80" s="25"/>
      <c r="B80" s="38" t="s">
        <v>41</v>
      </c>
      <c r="C80" s="39"/>
      <c r="D80" s="39"/>
      <c r="E80" s="39"/>
      <c r="F80" s="39"/>
      <c r="G80" s="77">
        <f>G79-G78</f>
        <v>1923196.8000000007</v>
      </c>
    </row>
    <row r="81" spans="1:7" ht="12" customHeight="1">
      <c r="A81" s="25"/>
      <c r="B81" s="41" t="s">
        <v>91</v>
      </c>
      <c r="C81" s="42"/>
      <c r="D81" s="42"/>
      <c r="E81" s="42"/>
      <c r="F81" s="42"/>
      <c r="G81" s="43"/>
    </row>
    <row r="82" spans="1:7" ht="12" customHeight="1" thickBot="1">
      <c r="A82" s="25"/>
      <c r="B82" s="44"/>
      <c r="C82" s="42"/>
      <c r="D82" s="42"/>
      <c r="E82" s="42"/>
      <c r="F82" s="42"/>
      <c r="G82" s="43"/>
    </row>
    <row r="83" spans="1:7" ht="12.75" customHeight="1">
      <c r="A83" s="25"/>
      <c r="B83" s="61" t="s">
        <v>92</v>
      </c>
      <c r="C83" s="62"/>
      <c r="D83" s="62"/>
      <c r="E83" s="62"/>
      <c r="F83" s="63"/>
      <c r="G83" s="43"/>
    </row>
    <row r="84" spans="1:7" ht="12.75" customHeight="1">
      <c r="A84" s="25"/>
      <c r="B84" s="64" t="s">
        <v>42</v>
      </c>
      <c r="C84" s="45"/>
      <c r="D84" s="45"/>
      <c r="E84" s="45"/>
      <c r="F84" s="65"/>
      <c r="G84" s="43"/>
    </row>
    <row r="85" spans="1:7" ht="15" customHeight="1">
      <c r="A85" s="25"/>
      <c r="B85" s="64" t="s">
        <v>111</v>
      </c>
      <c r="C85" s="45"/>
      <c r="D85" s="45"/>
      <c r="E85" s="45"/>
      <c r="F85" s="65"/>
      <c r="G85" s="43"/>
    </row>
    <row r="86" spans="1:7" ht="12" customHeight="1">
      <c r="A86" s="25"/>
      <c r="B86" s="64" t="s">
        <v>112</v>
      </c>
      <c r="C86" s="45"/>
      <c r="D86" s="45"/>
      <c r="E86" s="45"/>
      <c r="F86" s="65"/>
      <c r="G86" s="43"/>
    </row>
    <row r="87" spans="1:7" ht="12" customHeight="1">
      <c r="A87" s="25"/>
      <c r="B87" s="64" t="s">
        <v>113</v>
      </c>
      <c r="C87" s="45"/>
      <c r="D87" s="45"/>
      <c r="E87" s="45"/>
      <c r="F87" s="65"/>
      <c r="G87" s="43"/>
    </row>
    <row r="88" spans="1:7" ht="12" customHeight="1">
      <c r="A88" s="25"/>
      <c r="B88" s="64" t="s">
        <v>114</v>
      </c>
      <c r="C88" s="45"/>
      <c r="D88" s="45"/>
      <c r="E88" s="45"/>
      <c r="F88" s="65"/>
      <c r="G88" s="43"/>
    </row>
    <row r="89" spans="1:7" ht="12" customHeight="1">
      <c r="A89" s="25"/>
      <c r="B89" s="64" t="s">
        <v>115</v>
      </c>
      <c r="C89" s="45"/>
      <c r="D89" s="45"/>
      <c r="E89" s="45"/>
      <c r="F89" s="65"/>
      <c r="G89" s="43"/>
    </row>
    <row r="90" spans="1:7" ht="12" customHeight="1">
      <c r="A90" s="25"/>
      <c r="B90" s="64" t="s">
        <v>116</v>
      </c>
      <c r="C90" s="45"/>
      <c r="D90" s="45"/>
      <c r="E90" s="45"/>
      <c r="F90" s="65"/>
      <c r="G90" s="43"/>
    </row>
    <row r="91" spans="1:7" ht="12" customHeight="1">
      <c r="A91" s="25"/>
      <c r="B91" s="64" t="s">
        <v>117</v>
      </c>
      <c r="C91" s="45"/>
      <c r="D91" s="45"/>
      <c r="E91" s="45"/>
      <c r="F91" s="65"/>
      <c r="G91" s="43"/>
    </row>
    <row r="92" spans="1:7" ht="12" customHeight="1" thickBot="1">
      <c r="A92" s="25"/>
      <c r="B92" s="66" t="s">
        <v>118</v>
      </c>
      <c r="C92" s="67"/>
      <c r="D92" s="67"/>
      <c r="E92" s="67"/>
      <c r="F92" s="68"/>
      <c r="G92" s="43"/>
    </row>
    <row r="93" spans="1:7" ht="12" customHeight="1" thickBot="1">
      <c r="A93" s="25"/>
      <c r="B93" s="44"/>
      <c r="C93" s="45"/>
      <c r="D93" s="45"/>
      <c r="E93" s="45"/>
      <c r="F93" s="45"/>
      <c r="G93" s="43"/>
    </row>
    <row r="94" spans="1:7" ht="12" customHeight="1" thickBot="1">
      <c r="A94" s="25"/>
      <c r="B94" s="78" t="s">
        <v>43</v>
      </c>
      <c r="C94" s="79"/>
      <c r="D94" s="72"/>
      <c r="E94" s="46"/>
      <c r="F94" s="46"/>
      <c r="G94" s="43"/>
    </row>
    <row r="95" spans="1:7" ht="12" customHeight="1">
      <c r="A95" s="25"/>
      <c r="B95" s="69" t="s">
        <v>35</v>
      </c>
      <c r="C95" s="70" t="s">
        <v>44</v>
      </c>
      <c r="D95" s="71" t="s">
        <v>45</v>
      </c>
      <c r="E95" s="46"/>
      <c r="F95" s="46"/>
      <c r="G95" s="43"/>
    </row>
    <row r="96" spans="1:7" ht="12.75" customHeight="1">
      <c r="A96" s="25"/>
      <c r="B96" s="47" t="s">
        <v>46</v>
      </c>
      <c r="C96" s="48">
        <f>+G42</f>
        <v>1545000</v>
      </c>
      <c r="D96" s="49">
        <f>(C96/C103)</f>
        <v>0.14643434918774717</v>
      </c>
      <c r="E96" s="46"/>
      <c r="F96" s="46"/>
      <c r="G96" s="43"/>
    </row>
    <row r="97" spans="1:7" ht="12" customHeight="1">
      <c r="A97" s="25"/>
      <c r="B97" s="47" t="s">
        <v>47</v>
      </c>
      <c r="C97" s="48">
        <f>+G47</f>
        <v>0</v>
      </c>
      <c r="D97" s="49">
        <f>+C97/C103</f>
        <v>0</v>
      </c>
      <c r="E97" s="46"/>
      <c r="F97" s="46"/>
      <c r="G97" s="43"/>
    </row>
    <row r="98" spans="1:7" ht="12.75" customHeight="1">
      <c r="A98" s="25"/>
      <c r="B98" s="47" t="s">
        <v>48</v>
      </c>
      <c r="C98" s="48">
        <f>+G52</f>
        <v>165000</v>
      </c>
      <c r="D98" s="49">
        <f>(C98/C103)</f>
        <v>1.5638619816167171E-2</v>
      </c>
      <c r="E98" s="46"/>
      <c r="F98" s="46"/>
      <c r="G98" s="43"/>
    </row>
    <row r="99" spans="1:7" ht="12" customHeight="1">
      <c r="A99" s="25"/>
      <c r="B99" s="47" t="s">
        <v>26</v>
      </c>
      <c r="C99" s="48">
        <f>+G69</f>
        <v>6122826</v>
      </c>
      <c r="D99" s="49">
        <f>(C99/C103)</f>
        <v>0.5803184728154156</v>
      </c>
      <c r="E99" s="46"/>
      <c r="F99" s="46"/>
      <c r="G99" s="43"/>
    </row>
    <row r="100" spans="1:7" ht="12" customHeight="1">
      <c r="A100" s="25"/>
      <c r="B100" s="47" t="s">
        <v>80</v>
      </c>
      <c r="C100" s="50">
        <f>+G33</f>
        <v>2135558</v>
      </c>
      <c r="D100" s="49">
        <f>(C100/C103)</f>
        <v>0.20240714943863233</v>
      </c>
      <c r="E100" s="51"/>
      <c r="F100" s="51"/>
      <c r="G100" s="43"/>
    </row>
    <row r="101" spans="1:7" ht="12" customHeight="1">
      <c r="A101" s="25"/>
      <c r="B101" s="47" t="s">
        <v>93</v>
      </c>
      <c r="C101" s="50">
        <f>+G74</f>
        <v>80000</v>
      </c>
      <c r="D101" s="49">
        <f>+C101/C103</f>
        <v>7.5823611229901442E-3</v>
      </c>
      <c r="E101" s="51"/>
      <c r="F101" s="51"/>
      <c r="G101" s="43"/>
    </row>
    <row r="102" spans="1:7" ht="12.75" customHeight="1">
      <c r="A102" s="25"/>
      <c r="B102" s="47" t="s">
        <v>49</v>
      </c>
      <c r="C102" s="50">
        <f>+G77</f>
        <v>502419.20000000001</v>
      </c>
      <c r="D102" s="49">
        <f>(C102/C103)</f>
        <v>4.7619047619047623E-2</v>
      </c>
      <c r="E102" s="51"/>
      <c r="F102" s="51"/>
      <c r="G102" s="43"/>
    </row>
    <row r="103" spans="1:7" ht="15.6" customHeight="1" thickBot="1">
      <c r="A103" s="25"/>
      <c r="B103" s="52" t="s">
        <v>76</v>
      </c>
      <c r="C103" s="53">
        <f>SUM(C96:C102)</f>
        <v>10550803.199999999</v>
      </c>
      <c r="D103" s="54">
        <f>SUM(D96:D102)</f>
        <v>1</v>
      </c>
      <c r="E103" s="51"/>
      <c r="F103" s="51"/>
      <c r="G103" s="43"/>
    </row>
    <row r="104" spans="1:7" ht="11.25" customHeight="1">
      <c r="A104" s="25"/>
      <c r="B104" s="44"/>
      <c r="C104" s="42"/>
      <c r="D104" s="42"/>
      <c r="E104" s="42"/>
      <c r="F104" s="42"/>
      <c r="G104" s="43"/>
    </row>
    <row r="105" spans="1:7" ht="11.25" customHeight="1" thickBot="1">
      <c r="A105" s="25"/>
      <c r="B105" s="6"/>
      <c r="C105" s="42"/>
      <c r="D105" s="42"/>
      <c r="E105" s="42"/>
      <c r="F105" s="42"/>
      <c r="G105" s="43"/>
    </row>
    <row r="106" spans="1:7" ht="11.25" customHeight="1" thickBot="1">
      <c r="A106" s="25"/>
      <c r="B106" s="73"/>
      <c r="C106" s="74" t="s">
        <v>77</v>
      </c>
      <c r="D106" s="75"/>
      <c r="E106" s="76"/>
      <c r="F106" s="51"/>
      <c r="G106" s="43"/>
    </row>
    <row r="107" spans="1:7" ht="11.25" customHeight="1">
      <c r="A107" s="25"/>
      <c r="B107" s="55" t="s">
        <v>78</v>
      </c>
      <c r="C107" s="59">
        <v>18000</v>
      </c>
      <c r="D107" s="59">
        <v>22680</v>
      </c>
      <c r="E107" s="60">
        <v>25000</v>
      </c>
      <c r="F107" s="56"/>
      <c r="G107" s="57"/>
    </row>
    <row r="108" spans="1:7" ht="11.25" customHeight="1" thickBot="1">
      <c r="A108" s="25"/>
      <c r="B108" s="52" t="s">
        <v>79</v>
      </c>
      <c r="C108" s="53">
        <f>(G78/C107)</f>
        <v>586.15573333333327</v>
      </c>
      <c r="D108" s="53">
        <f>(G78/D107)</f>
        <v>465.20296296296294</v>
      </c>
      <c r="E108" s="58">
        <f>(G78/E107)</f>
        <v>422.03212799999994</v>
      </c>
      <c r="F108" s="56"/>
      <c r="G108" s="57"/>
    </row>
    <row r="109" spans="1:7" ht="11.25" customHeight="1">
      <c r="A109" s="25"/>
      <c r="B109" s="41" t="s">
        <v>50</v>
      </c>
      <c r="C109" s="45"/>
      <c r="D109" s="45"/>
      <c r="E109" s="45"/>
      <c r="F109" s="45"/>
      <c r="G109" s="45"/>
    </row>
  </sheetData>
  <mergeCells count="9">
    <mergeCell ref="B94:C9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9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LILIUM</vt:lpstr>
      <vt:lpstr>LILIUM!Área_de_impresión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2022-06-20T15:29:13Z</cp:lastPrinted>
  <dcterms:created xsi:type="dcterms:W3CDTF">2020-11-27T12:49:26Z</dcterms:created>
  <dcterms:modified xsi:type="dcterms:W3CDTF">2023-02-08T20:13:02Z</dcterms:modified>
</cp:coreProperties>
</file>