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liliu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56" i="1"/>
  <c r="D85" i="1" l="1"/>
  <c r="G50" i="1"/>
  <c r="G38" i="1"/>
  <c r="G37" i="1"/>
  <c r="G27" i="1"/>
  <c r="G26" i="1"/>
  <c r="G24" i="1"/>
  <c r="G22" i="1"/>
  <c r="G21" i="1"/>
  <c r="G39" i="1" l="1"/>
  <c r="G28" i="1"/>
  <c r="G12" i="1"/>
  <c r="C77" i="1"/>
  <c r="C78" i="1" l="1"/>
  <c r="C79" i="1"/>
  <c r="C75" i="1" l="1"/>
  <c r="G58" i="1"/>
  <c r="C76" i="1"/>
  <c r="G61" i="1"/>
  <c r="G59" i="1" l="1"/>
  <c r="C80" i="1" s="1"/>
  <c r="C81" i="1" s="1"/>
  <c r="G60" i="1" l="1"/>
  <c r="D75" i="1"/>
  <c r="D86" i="1" l="1"/>
  <c r="C86" i="1"/>
  <c r="E86" i="1"/>
  <c r="G62" i="1"/>
  <c r="D80" i="1"/>
  <c r="D78" i="1"/>
  <c r="D79" i="1"/>
  <c r="D77" i="1"/>
  <c r="D81" i="1" l="1"/>
</calcChain>
</file>

<file path=xl/sharedStrings.xml><?xml version="1.0" encoding="utf-8"?>
<sst xmlns="http://schemas.openxmlformats.org/spreadsheetml/2006/main" count="141" uniqueCount="102">
  <si>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</si>
  <si>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</si>
  <si>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</si>
  <si>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</si>
  <si>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</si>
  <si>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</si>
  <si>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</si>
  <si>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</si>
  <si>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</si>
  <si>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</si>
  <si>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</si>
  <si>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</si>
  <si>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</si>
  <si>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</si>
  <si>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</si>
  <si>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</si>
  <si>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</si>
  <si>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</si>
  <si>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</si>
  <si>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</si>
  <si>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</si>
  <si>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</si>
  <si>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</si>
  <si>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</si>
  <si>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</si>
  <si>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</si>
  <si>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</si>
  <si>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</si>
  <si>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</si>
  <si>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</si>
  <si>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</si>
  <si>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</si>
  <si>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</si>
  <si>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</si>
  <si>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</si>
  <si>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</si>
  <si>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</si>
  <si>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</si>
  <si>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</si>
  <si>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</si>
  <si>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</si>
  <si>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</si>
  <si>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</si>
  <si>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</si>
  <si>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</si>
  <si>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</si>
  <si>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</si>
  <si>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</si>
  <si>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</si>
  <si>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</si>
  <si>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</si>
  <si>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</si>
  <si>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</si>
  <si>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</si>
  <si>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</si>
  <si>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</si>
  <si>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Rastraje</t>
  </si>
  <si>
    <t>kg</t>
  </si>
  <si>
    <t>LILIUM</t>
  </si>
  <si>
    <t>MERCADO REGIONAL</t>
  </si>
  <si>
    <t>Helada</t>
  </si>
  <si>
    <t>Aplicación de Fertilizantes</t>
  </si>
  <si>
    <t>Septiembre</t>
  </si>
  <si>
    <t>Riego</t>
  </si>
  <si>
    <t>COSECHA</t>
  </si>
  <si>
    <t xml:space="preserve">Mano de Obra  </t>
  </si>
  <si>
    <t>Noviembre</t>
  </si>
  <si>
    <t>MANTENCION</t>
  </si>
  <si>
    <t>Mano Obra, cultivo</t>
  </si>
  <si>
    <t>Mano Obra otras labores</t>
  </si>
  <si>
    <t>Mayo</t>
  </si>
  <si>
    <t>Surcar</t>
  </si>
  <si>
    <t>PLANTACIÓN</t>
  </si>
  <si>
    <t>Bulbos</t>
  </si>
  <si>
    <t>Junio</t>
  </si>
  <si>
    <t>FERTILIZACION</t>
  </si>
  <si>
    <t>Cal</t>
  </si>
  <si>
    <t>Mezcla 11-30-11</t>
  </si>
  <si>
    <t>Julio</t>
  </si>
  <si>
    <t>Fungicup</t>
  </si>
  <si>
    <t>lt</t>
  </si>
  <si>
    <t>Agosto</t>
  </si>
  <si>
    <t>JH</t>
  </si>
  <si>
    <t>AGROQUIMICOS</t>
  </si>
  <si>
    <t>$/há</t>
  </si>
  <si>
    <t>JM</t>
  </si>
  <si>
    <t>Rendimiento  (varas/há)</t>
  </si>
  <si>
    <t>Costo unitario ($/ varas) (*)</t>
  </si>
  <si>
    <t>PRECIO ESPERADO ($/Varas)</t>
  </si>
  <si>
    <t>Agosto-Noviembre</t>
  </si>
  <si>
    <t>Septiembre-Noviembre</t>
  </si>
  <si>
    <t>RENDIMIENTO (varas/há)</t>
  </si>
  <si>
    <t>u</t>
  </si>
  <si>
    <t>rollo</t>
  </si>
  <si>
    <t>Cinta de riego</t>
  </si>
  <si>
    <t>Tutores</t>
  </si>
  <si>
    <t>ESCENARIOS COSTO UNITARIO  ($/há)</t>
  </si>
  <si>
    <t>COSTO TOTAL/há.</t>
  </si>
  <si>
    <t>ARAUCANIA</t>
  </si>
  <si>
    <t>PADRE LAS CASAS</t>
  </si>
  <si>
    <t>LILIUM LA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</si>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</sst>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\ _€_-;\-* #,##0.00\ _€_-;_-* &quot;-&quot;??\ _€_-;_-@_-"/>
    <numFmt numFmtId="168" formatCode="_-* #,##0_-;\-* #,##0_-;_-* &quot;-&quot;??_-;_-@_-"/>
    <numFmt numFmtId="169" formatCode="_-* #,##0.0_-;\-* #,##0.0_-;_-* &quot;-&quot;??_-;_-@_-"/>
    <numFmt numFmtId="170" formatCode="_-* #,##0.00_-;\-* #,##0.0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7"/>
      <color theme="0"/>
      <name val="Calibri"/>
      <family val="2"/>
    </font>
    <font>
      <b/>
      <sz val="7"/>
      <color theme="1"/>
      <name val="Calibri"/>
      <family val="2"/>
    </font>
    <font>
      <sz val="8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13" fillId="0" borderId="18"/>
    <xf numFmtId="43" fontId="15" fillId="0" borderId="0" applyFont="0" applyFill="0" applyBorder="0" applyAlignment="0" applyProtection="0"/>
    <xf numFmtId="167" fontId="13" fillId="0" borderId="18" applyFont="0" applyFill="0" applyBorder="0" applyAlignment="0" applyProtection="0"/>
  </cellStyleXfs>
  <cellXfs count="18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165" fontId="7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49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3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49" fontId="14" fillId="2" borderId="42" xfId="0" applyNumberFormat="1" applyFont="1" applyFill="1" applyBorder="1" applyAlignment="1">
      <alignment horizontal="left" vertical="center" wrapText="1"/>
    </xf>
    <xf numFmtId="49" fontId="14" fillId="2" borderId="42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3" xfId="0" applyFont="1" applyFill="1" applyBorder="1" applyAlignment="1"/>
    <xf numFmtId="49" fontId="2" fillId="2" borderId="42" xfId="0" applyNumberFormat="1" applyFont="1" applyFill="1" applyBorder="1" applyAlignment="1">
      <alignment vertical="center" wrapText="1"/>
    </xf>
    <xf numFmtId="49" fontId="16" fillId="3" borderId="4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17" fillId="0" borderId="50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49" fontId="2" fillId="2" borderId="51" xfId="0" applyNumberFormat="1" applyFont="1" applyFill="1" applyBorder="1" applyAlignment="1">
      <alignment horizontal="left"/>
    </xf>
    <xf numFmtId="17" fontId="18" fillId="0" borderId="52" xfId="1" applyNumberFormat="1" applyFont="1" applyBorder="1" applyAlignment="1">
      <alignment horizontal="left" vertical="center"/>
    </xf>
    <xf numFmtId="0" fontId="2" fillId="2" borderId="54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18" fillId="0" borderId="42" xfId="0" applyNumberFormat="1" applyFont="1" applyBorder="1" applyAlignment="1">
      <alignment horizontal="left"/>
    </xf>
    <xf numFmtId="3" fontId="17" fillId="0" borderId="42" xfId="0" applyNumberFormat="1" applyFont="1" applyBorder="1" applyAlignment="1">
      <alignment horizontal="center"/>
    </xf>
    <xf numFmtId="3" fontId="20" fillId="0" borderId="42" xfId="0" applyNumberFormat="1" applyFont="1" applyBorder="1" applyAlignment="1">
      <alignment horizontal="left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6" fillId="3" borderId="43" xfId="0" applyNumberFormat="1" applyFont="1" applyFill="1" applyBorder="1" applyAlignment="1">
      <alignment horizontal="center" vertical="center" wrapText="1"/>
    </xf>
    <xf numFmtId="49" fontId="16" fillId="3" borderId="43" xfId="0" applyNumberFormat="1" applyFont="1" applyFill="1" applyBorder="1" applyAlignment="1">
      <alignment horizontal="right" vertical="center" wrapText="1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16" fillId="3" borderId="43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/>
    <xf numFmtId="0" fontId="3" fillId="3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169" fontId="18" fillId="0" borderId="42" xfId="2" applyNumberFormat="1" applyFont="1" applyBorder="1" applyAlignment="1">
      <alignment horizontal="right"/>
    </xf>
    <xf numFmtId="3" fontId="17" fillId="0" borderId="42" xfId="0" applyNumberFormat="1" applyFont="1" applyBorder="1" applyAlignment="1">
      <alignment horizontal="right"/>
    </xf>
    <xf numFmtId="3" fontId="17" fillId="0" borderId="42" xfId="0" applyNumberFormat="1" applyFont="1" applyBorder="1" applyAlignment="1" applyProtection="1">
      <alignment horizontal="right"/>
      <protection hidden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16" fillId="5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right" vertical="center" wrapText="1"/>
    </xf>
    <xf numFmtId="169" fontId="17" fillId="0" borderId="42" xfId="2" applyNumberFormat="1" applyFont="1" applyBorder="1" applyAlignment="1">
      <alignment horizontal="right"/>
    </xf>
    <xf numFmtId="49" fontId="3" fillId="3" borderId="13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6" fillId="5" borderId="18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49" fontId="16" fillId="5" borderId="55" xfId="0" applyNumberFormat="1" applyFont="1" applyFill="1" applyBorder="1" applyAlignment="1">
      <alignment vertical="center"/>
    </xf>
    <xf numFmtId="0" fontId="16" fillId="5" borderId="56" xfId="0" applyFont="1" applyFill="1" applyBorder="1" applyAlignment="1">
      <alignment vertical="center"/>
    </xf>
    <xf numFmtId="164" fontId="16" fillId="5" borderId="57" xfId="0" applyNumberFormat="1" applyFont="1" applyFill="1" applyBorder="1" applyAlignment="1">
      <alignment vertical="center"/>
    </xf>
    <xf numFmtId="49" fontId="16" fillId="3" borderId="58" xfId="0" applyNumberFormat="1" applyFont="1" applyFill="1" applyBorder="1" applyAlignment="1">
      <alignment vertical="center"/>
    </xf>
    <xf numFmtId="164" fontId="16" fillId="3" borderId="59" xfId="0" applyNumberFormat="1" applyFont="1" applyFill="1" applyBorder="1" applyAlignment="1">
      <alignment vertical="center"/>
    </xf>
    <xf numFmtId="49" fontId="16" fillId="5" borderId="58" xfId="0" applyNumberFormat="1" applyFont="1" applyFill="1" applyBorder="1" applyAlignment="1">
      <alignment vertical="center"/>
    </xf>
    <xf numFmtId="164" fontId="16" fillId="5" borderId="59" xfId="0" applyNumberFormat="1" applyFont="1" applyFill="1" applyBorder="1" applyAlignment="1">
      <alignment vertical="center"/>
    </xf>
    <xf numFmtId="49" fontId="16" fillId="5" borderId="60" xfId="0" applyNumberFormat="1" applyFont="1" applyFill="1" applyBorder="1" applyAlignment="1">
      <alignment vertical="center"/>
    </xf>
    <xf numFmtId="0" fontId="16" fillId="5" borderId="61" xfId="0" applyFont="1" applyFill="1" applyBorder="1" applyAlignment="1">
      <alignment vertical="center"/>
    </xf>
    <xf numFmtId="164" fontId="16" fillId="5" borderId="62" xfId="0" applyNumberFormat="1" applyFont="1" applyFill="1" applyBorder="1" applyAlignment="1">
      <alignment vertical="center"/>
    </xf>
    <xf numFmtId="0" fontId="0" fillId="9" borderId="0" xfId="0" applyNumberFormat="1" applyFont="1" applyFill="1" applyAlignment="1"/>
    <xf numFmtId="3" fontId="17" fillId="9" borderId="42" xfId="0" applyNumberFormat="1" applyFont="1" applyFill="1" applyBorder="1" applyAlignment="1">
      <alignment horizontal="center"/>
    </xf>
    <xf numFmtId="3" fontId="17" fillId="9" borderId="42" xfId="0" applyNumberFormat="1" applyFont="1" applyFill="1" applyBorder="1" applyAlignment="1">
      <alignment horizontal="right"/>
    </xf>
    <xf numFmtId="0" fontId="15" fillId="9" borderId="0" xfId="0" applyNumberFormat="1" applyFont="1" applyFill="1" applyAlignment="1"/>
    <xf numFmtId="49" fontId="22" fillId="7" borderId="40" xfId="0" applyNumberFormat="1" applyFont="1" applyFill="1" applyBorder="1" applyAlignment="1">
      <alignment vertical="center"/>
    </xf>
    <xf numFmtId="49" fontId="22" fillId="7" borderId="26" xfId="0" applyNumberFormat="1" applyFont="1" applyFill="1" applyBorder="1" applyAlignment="1">
      <alignment vertical="center"/>
    </xf>
    <xf numFmtId="168" fontId="2" fillId="9" borderId="49" xfId="3" applyNumberFormat="1" applyFont="1" applyFill="1" applyBorder="1" applyAlignment="1">
      <alignment horizontal="right" vertical="center"/>
    </xf>
    <xf numFmtId="17" fontId="2" fillId="0" borderId="49" xfId="0" applyNumberFormat="1" applyFont="1" applyBorder="1" applyAlignment="1">
      <alignment horizontal="right" vertical="center"/>
    </xf>
    <xf numFmtId="166" fontId="2" fillId="2" borderId="5" xfId="0" applyNumberFormat="1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 wrapText="1"/>
    </xf>
    <xf numFmtId="0" fontId="2" fillId="0" borderId="49" xfId="0" applyFont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42" xfId="0" applyNumberFormat="1" applyFont="1" applyFill="1" applyBorder="1" applyAlignment="1">
      <alignment horizontal="right"/>
    </xf>
    <xf numFmtId="3" fontId="2" fillId="2" borderId="42" xfId="0" applyNumberFormat="1" applyFont="1" applyFill="1" applyBorder="1" applyAlignment="1">
      <alignment horizontal="right"/>
    </xf>
    <xf numFmtId="0" fontId="2" fillId="2" borderId="42" xfId="0" applyFont="1" applyFill="1" applyBorder="1" applyAlignment="1">
      <alignment horizontal="right"/>
    </xf>
    <xf numFmtId="0" fontId="3" fillId="3" borderId="42" xfId="0" applyFont="1" applyFill="1" applyBorder="1" applyAlignment="1">
      <alignment horizontal="right" vertical="center"/>
    </xf>
    <xf numFmtId="3" fontId="3" fillId="3" borderId="42" xfId="0" applyNumberFormat="1" applyFont="1" applyFill="1" applyBorder="1" applyAlignment="1">
      <alignment horizontal="right" vertical="center"/>
    </xf>
    <xf numFmtId="49" fontId="3" fillId="3" borderId="63" xfId="0" applyNumberFormat="1" applyFont="1" applyFill="1" applyBorder="1" applyAlignment="1">
      <alignment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right" vertical="center"/>
    </xf>
    <xf numFmtId="0" fontId="3" fillId="3" borderId="63" xfId="0" applyFont="1" applyFill="1" applyBorder="1" applyAlignment="1">
      <alignment vertical="center"/>
    </xf>
    <xf numFmtId="3" fontId="3" fillId="3" borderId="63" xfId="0" applyNumberFormat="1" applyFont="1" applyFill="1" applyBorder="1" applyAlignment="1">
      <alignment horizontal="right" vertical="center"/>
    </xf>
    <xf numFmtId="169" fontId="18" fillId="0" borderId="42" xfId="2" applyNumberFormat="1" applyFont="1" applyBorder="1" applyAlignment="1">
      <alignment horizontal="center"/>
    </xf>
    <xf numFmtId="170" fontId="18" fillId="0" borderId="42" xfId="2" applyNumberFormat="1" applyFont="1" applyBorder="1" applyAlignment="1">
      <alignment horizontal="center"/>
    </xf>
    <xf numFmtId="49" fontId="23" fillId="3" borderId="5" xfId="0" applyNumberFormat="1" applyFont="1" applyFill="1" applyBorder="1" applyAlignment="1">
      <alignment wrapText="1"/>
    </xf>
    <xf numFmtId="0" fontId="2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21" fillId="8" borderId="46" xfId="0" applyNumberFormat="1" applyFont="1" applyFill="1" applyBorder="1" applyAlignment="1">
      <alignment horizontal="center" vertical="center"/>
    </xf>
    <xf numFmtId="49" fontId="21" fillId="8" borderId="47" xfId="0" applyNumberFormat="1" applyFont="1" applyFill="1" applyBorder="1" applyAlignment="1">
      <alignment horizontal="center" vertical="center"/>
    </xf>
    <xf numFmtId="49" fontId="21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19049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I18" sqref="I18"/>
    </sheetView>
  </sheetViews>
  <sheetFormatPr baseColWidth="10" defaultColWidth="10.85546875" defaultRowHeight="11.25" customHeight="1" x14ac:dyDescent="0.25"/>
  <cols>
    <col min="1" max="1" width="5.710937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0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45"/>
    </row>
    <row r="2" spans="1:8" ht="15" customHeight="1" x14ac:dyDescent="0.25">
      <c r="A2" s="2"/>
      <c r="B2" s="2"/>
      <c r="C2" s="2"/>
      <c r="D2" s="2"/>
      <c r="E2" s="2"/>
      <c r="F2" s="2"/>
      <c r="G2" s="45"/>
    </row>
    <row r="3" spans="1:8" ht="15" customHeight="1" x14ac:dyDescent="0.25">
      <c r="A3" s="2"/>
      <c r="B3" s="2"/>
      <c r="C3" s="2"/>
      <c r="D3" s="2"/>
      <c r="E3" s="2"/>
      <c r="F3" s="2"/>
      <c r="G3" s="45"/>
    </row>
    <row r="4" spans="1:8" ht="15" customHeight="1" x14ac:dyDescent="0.25">
      <c r="A4" s="2"/>
      <c r="B4" s="2"/>
      <c r="C4" s="2"/>
      <c r="D4" s="2"/>
      <c r="E4" s="2"/>
      <c r="F4" s="2"/>
      <c r="G4" s="45"/>
    </row>
    <row r="5" spans="1:8" ht="15" customHeight="1" x14ac:dyDescent="0.25">
      <c r="A5" s="2"/>
      <c r="B5" s="2"/>
      <c r="C5" s="2"/>
      <c r="D5" s="2"/>
      <c r="E5" s="2"/>
      <c r="F5" s="2"/>
      <c r="G5" s="45"/>
    </row>
    <row r="6" spans="1:8" ht="15" customHeight="1" x14ac:dyDescent="0.25">
      <c r="A6" s="2"/>
      <c r="B6" s="2"/>
      <c r="C6" s="2"/>
      <c r="D6" s="2"/>
      <c r="E6" s="2"/>
      <c r="F6" s="2"/>
      <c r="G6" s="45"/>
    </row>
    <row r="7" spans="1:8" ht="15" customHeight="1" x14ac:dyDescent="0.25">
      <c r="A7" s="2"/>
      <c r="B7" s="2"/>
      <c r="C7" s="2"/>
      <c r="D7" s="2"/>
      <c r="E7" s="2"/>
      <c r="F7" s="2"/>
      <c r="G7" s="45"/>
    </row>
    <row r="8" spans="1:8" ht="15" customHeight="1" x14ac:dyDescent="0.25">
      <c r="A8" s="2"/>
      <c r="B8" s="60"/>
      <c r="C8" s="3"/>
      <c r="D8" s="2"/>
      <c r="E8" s="3"/>
      <c r="F8" s="3"/>
      <c r="G8" s="46"/>
    </row>
    <row r="9" spans="1:8" ht="12.2" customHeight="1" x14ac:dyDescent="0.25">
      <c r="A9" s="15"/>
      <c r="B9" s="62" t="s">
        <v>0</v>
      </c>
      <c r="C9" s="64" t="s">
        <v>58</v>
      </c>
      <c r="D9" s="63"/>
      <c r="E9" s="168" t="s">
        <v>91</v>
      </c>
      <c r="F9" s="169"/>
      <c r="G9" s="149">
        <v>40000</v>
      </c>
      <c r="H9" s="143"/>
    </row>
    <row r="10" spans="1:8" ht="18" customHeight="1" x14ac:dyDescent="0.25">
      <c r="A10" s="15"/>
      <c r="B10" s="61" t="s">
        <v>1</v>
      </c>
      <c r="C10" s="65" t="s">
        <v>100</v>
      </c>
      <c r="D10" s="63"/>
      <c r="E10" s="170" t="s">
        <v>2</v>
      </c>
      <c r="F10" s="171"/>
      <c r="G10" s="150" t="s">
        <v>101</v>
      </c>
    </row>
    <row r="11" spans="1:8" ht="18" customHeight="1" x14ac:dyDescent="0.25">
      <c r="A11" s="15"/>
      <c r="B11" s="61" t="s">
        <v>3</v>
      </c>
      <c r="C11" s="65" t="s">
        <v>54</v>
      </c>
      <c r="D11" s="63"/>
      <c r="E11" s="170" t="s">
        <v>88</v>
      </c>
      <c r="F11" s="171"/>
      <c r="G11" s="151">
        <v>600</v>
      </c>
    </row>
    <row r="12" spans="1:8" ht="11.25" customHeight="1" x14ac:dyDescent="0.25">
      <c r="A12" s="15"/>
      <c r="B12" s="61" t="s">
        <v>4</v>
      </c>
      <c r="C12" s="65" t="s">
        <v>98</v>
      </c>
      <c r="D12" s="63"/>
      <c r="E12" s="58" t="s">
        <v>5</v>
      </c>
      <c r="F12" s="59"/>
      <c r="G12" s="152">
        <f>G9*G11</f>
        <v>24000000</v>
      </c>
    </row>
    <row r="13" spans="1:8" ht="11.25" customHeight="1" x14ac:dyDescent="0.25">
      <c r="A13" s="15"/>
      <c r="B13" s="61" t="s">
        <v>6</v>
      </c>
      <c r="C13" s="66" t="s">
        <v>99</v>
      </c>
      <c r="D13" s="63"/>
      <c r="E13" s="170" t="s">
        <v>7</v>
      </c>
      <c r="F13" s="171"/>
      <c r="G13" s="153" t="s">
        <v>59</v>
      </c>
    </row>
    <row r="14" spans="1:8" ht="13.7" customHeight="1" x14ac:dyDescent="0.25">
      <c r="A14" s="15"/>
      <c r="B14" s="61" t="s">
        <v>8</v>
      </c>
      <c r="C14" s="66" t="s">
        <v>99</v>
      </c>
      <c r="D14" s="63"/>
      <c r="E14" s="170" t="s">
        <v>9</v>
      </c>
      <c r="F14" s="171"/>
      <c r="G14" s="154" t="s">
        <v>101</v>
      </c>
    </row>
    <row r="15" spans="1:8" ht="25.5" customHeight="1" x14ac:dyDescent="0.25">
      <c r="A15" s="15"/>
      <c r="B15" s="61" t="s">
        <v>10</v>
      </c>
      <c r="C15" s="67">
        <v>44966</v>
      </c>
      <c r="D15" s="63"/>
      <c r="E15" s="172" t="s">
        <v>11</v>
      </c>
      <c r="F15" s="173"/>
      <c r="G15" s="155" t="s">
        <v>60</v>
      </c>
    </row>
    <row r="16" spans="1:8" ht="12.2" customHeight="1" x14ac:dyDescent="0.25">
      <c r="A16" s="2"/>
      <c r="B16" s="68"/>
      <c r="C16" s="69"/>
      <c r="D16" s="70"/>
      <c r="E16" s="71"/>
      <c r="F16" s="71"/>
      <c r="G16" s="72"/>
    </row>
    <row r="17" spans="1:7" ht="12.2" customHeight="1" x14ac:dyDescent="0.25">
      <c r="A17" s="5"/>
      <c r="B17" s="174" t="s">
        <v>12</v>
      </c>
      <c r="C17" s="175"/>
      <c r="D17" s="175"/>
      <c r="E17" s="175"/>
      <c r="F17" s="175"/>
      <c r="G17" s="175"/>
    </row>
    <row r="18" spans="1:7" ht="12.2" customHeight="1" x14ac:dyDescent="0.25">
      <c r="A18" s="2"/>
      <c r="B18" s="73"/>
      <c r="C18" s="74"/>
      <c r="D18" s="74"/>
      <c r="E18" s="74"/>
      <c r="F18" s="75"/>
      <c r="G18" s="76"/>
    </row>
    <row r="19" spans="1:7" ht="12.2" customHeight="1" x14ac:dyDescent="0.25">
      <c r="A19" s="4"/>
      <c r="B19" s="77" t="s">
        <v>13</v>
      </c>
      <c r="C19" s="78"/>
      <c r="D19" s="79"/>
      <c r="E19" s="79"/>
      <c r="F19" s="79"/>
      <c r="G19" s="80"/>
    </row>
    <row r="20" spans="1:7" ht="24" customHeight="1" x14ac:dyDescent="0.25">
      <c r="A20" s="5"/>
      <c r="B20" s="81" t="s">
        <v>14</v>
      </c>
      <c r="C20" s="81" t="s">
        <v>15</v>
      </c>
      <c r="D20" s="81" t="s">
        <v>16</v>
      </c>
      <c r="E20" s="81" t="s">
        <v>17</v>
      </c>
      <c r="F20" s="81" t="s">
        <v>18</v>
      </c>
      <c r="G20" s="81" t="s">
        <v>19</v>
      </c>
    </row>
    <row r="21" spans="1:7" ht="12.75" customHeight="1" x14ac:dyDescent="0.25">
      <c r="A21" s="5"/>
      <c r="B21" s="82" t="s">
        <v>61</v>
      </c>
      <c r="C21" s="83" t="s">
        <v>82</v>
      </c>
      <c r="D21" s="166">
        <v>3</v>
      </c>
      <c r="E21" s="119" t="s">
        <v>62</v>
      </c>
      <c r="F21" s="145">
        <v>25000</v>
      </c>
      <c r="G21" s="120">
        <f>D21*F21</f>
        <v>75000</v>
      </c>
    </row>
    <row r="22" spans="1:7" ht="12.75" customHeight="1" x14ac:dyDescent="0.25">
      <c r="A22" s="5"/>
      <c r="B22" s="82" t="s">
        <v>63</v>
      </c>
      <c r="C22" s="144" t="s">
        <v>82</v>
      </c>
      <c r="D22" s="167">
        <v>10</v>
      </c>
      <c r="E22" s="119" t="s">
        <v>89</v>
      </c>
      <c r="F22" s="145">
        <v>25000</v>
      </c>
      <c r="G22" s="120">
        <f>D22*F22</f>
        <v>250000</v>
      </c>
    </row>
    <row r="23" spans="1:7" ht="12.75" customHeight="1" x14ac:dyDescent="0.25">
      <c r="A23" s="5"/>
      <c r="B23" s="84" t="s">
        <v>64</v>
      </c>
      <c r="C23" s="144"/>
      <c r="D23" s="166"/>
      <c r="E23" s="119"/>
      <c r="F23" s="145"/>
      <c r="G23" s="120"/>
    </row>
    <row r="24" spans="1:7" ht="12.75" customHeight="1" x14ac:dyDescent="0.25">
      <c r="A24" s="5"/>
      <c r="B24" s="82" t="s">
        <v>65</v>
      </c>
      <c r="C24" s="144" t="s">
        <v>82</v>
      </c>
      <c r="D24" s="167">
        <v>15</v>
      </c>
      <c r="E24" s="119" t="s">
        <v>66</v>
      </c>
      <c r="F24" s="145">
        <v>25000</v>
      </c>
      <c r="G24" s="120">
        <f>D24*F24</f>
        <v>375000</v>
      </c>
    </row>
    <row r="25" spans="1:7" ht="12.75" customHeight="1" x14ac:dyDescent="0.25">
      <c r="A25" s="5"/>
      <c r="B25" s="84" t="s">
        <v>67</v>
      </c>
      <c r="C25" s="83"/>
      <c r="D25" s="166"/>
      <c r="E25" s="119"/>
      <c r="F25" s="145"/>
      <c r="G25" s="120"/>
    </row>
    <row r="26" spans="1:7" ht="12.75" customHeight="1" x14ac:dyDescent="0.25">
      <c r="A26" s="5"/>
      <c r="B26" s="82" t="s">
        <v>68</v>
      </c>
      <c r="C26" s="83" t="s">
        <v>82</v>
      </c>
      <c r="D26" s="166">
        <v>32</v>
      </c>
      <c r="E26" s="119" t="s">
        <v>90</v>
      </c>
      <c r="F26" s="145">
        <v>25000</v>
      </c>
      <c r="G26" s="120">
        <f>D26*F26</f>
        <v>800000</v>
      </c>
    </row>
    <row r="27" spans="1:7" ht="12.75" customHeight="1" x14ac:dyDescent="0.25">
      <c r="A27" s="5"/>
      <c r="B27" s="82" t="s">
        <v>69</v>
      </c>
      <c r="C27" s="83" t="s">
        <v>82</v>
      </c>
      <c r="D27" s="167">
        <v>5</v>
      </c>
      <c r="E27" s="119" t="s">
        <v>90</v>
      </c>
      <c r="F27" s="145">
        <v>25000</v>
      </c>
      <c r="G27" s="120">
        <f>D27*F27</f>
        <v>125000</v>
      </c>
    </row>
    <row r="28" spans="1:7" ht="12.75" customHeight="1" x14ac:dyDescent="0.25">
      <c r="A28" s="5"/>
      <c r="B28" s="6" t="s">
        <v>20</v>
      </c>
      <c r="C28" s="7"/>
      <c r="D28" s="121"/>
      <c r="E28" s="121"/>
      <c r="F28" s="121"/>
      <c r="G28" s="122">
        <f>SUM(G21:G27)</f>
        <v>1625000</v>
      </c>
    </row>
    <row r="29" spans="1:7" ht="12.2" customHeight="1" x14ac:dyDescent="0.25">
      <c r="A29" s="2"/>
      <c r="B29" s="73"/>
      <c r="C29" s="75"/>
      <c r="D29" s="75"/>
      <c r="E29" s="75"/>
      <c r="F29" s="85"/>
      <c r="G29" s="86"/>
    </row>
    <row r="30" spans="1:7" ht="12.2" customHeight="1" x14ac:dyDescent="0.25">
      <c r="A30" s="4"/>
      <c r="B30" s="87" t="s">
        <v>21</v>
      </c>
      <c r="C30" s="88"/>
      <c r="D30" s="89"/>
      <c r="E30" s="89"/>
      <c r="F30" s="90"/>
      <c r="G30" s="91"/>
    </row>
    <row r="31" spans="1:7" ht="24" customHeight="1" x14ac:dyDescent="0.25">
      <c r="A31" s="4"/>
      <c r="B31" s="92" t="s">
        <v>14</v>
      </c>
      <c r="C31" s="93" t="s">
        <v>15</v>
      </c>
      <c r="D31" s="93" t="s">
        <v>16</v>
      </c>
      <c r="E31" s="92" t="s">
        <v>55</v>
      </c>
      <c r="F31" s="93" t="s">
        <v>18</v>
      </c>
      <c r="G31" s="92" t="s">
        <v>19</v>
      </c>
    </row>
    <row r="32" spans="1:7" ht="12.2" customHeight="1" x14ac:dyDescent="0.25">
      <c r="A32" s="4"/>
      <c r="B32" s="94"/>
      <c r="C32" s="95" t="s">
        <v>55</v>
      </c>
      <c r="D32" s="95" t="s">
        <v>55</v>
      </c>
      <c r="E32" s="95" t="s">
        <v>55</v>
      </c>
      <c r="F32" s="96" t="s">
        <v>55</v>
      </c>
      <c r="G32" s="97"/>
    </row>
    <row r="33" spans="1:14" ht="12.2" customHeight="1" x14ac:dyDescent="0.25">
      <c r="A33" s="4"/>
      <c r="B33" s="8" t="s">
        <v>22</v>
      </c>
      <c r="C33" s="9"/>
      <c r="D33" s="9"/>
      <c r="E33" s="9"/>
      <c r="F33" s="98"/>
      <c r="G33" s="53"/>
    </row>
    <row r="34" spans="1:14" ht="12.2" customHeight="1" x14ac:dyDescent="0.25">
      <c r="A34" s="2"/>
      <c r="B34" s="99"/>
      <c r="C34" s="100"/>
      <c r="D34" s="100"/>
      <c r="E34" s="100"/>
      <c r="F34" s="101"/>
      <c r="G34" s="102"/>
    </row>
    <row r="35" spans="1:14" ht="12.2" customHeight="1" x14ac:dyDescent="0.25">
      <c r="A35" s="4"/>
      <c r="B35" s="123" t="s">
        <v>23</v>
      </c>
      <c r="C35" s="124"/>
      <c r="D35" s="91"/>
      <c r="E35" s="91"/>
      <c r="F35" s="91"/>
      <c r="G35" s="91"/>
    </row>
    <row r="36" spans="1:14" ht="24" customHeight="1" x14ac:dyDescent="0.25">
      <c r="A36" s="4"/>
      <c r="B36" s="125" t="s">
        <v>14</v>
      </c>
      <c r="C36" s="125" t="s">
        <v>15</v>
      </c>
      <c r="D36" s="125" t="s">
        <v>16</v>
      </c>
      <c r="E36" s="125" t="s">
        <v>17</v>
      </c>
      <c r="F36" s="126" t="s">
        <v>18</v>
      </c>
      <c r="G36" s="125" t="s">
        <v>19</v>
      </c>
    </row>
    <row r="37" spans="1:14" ht="12.75" customHeight="1" x14ac:dyDescent="0.25">
      <c r="A37" s="5"/>
      <c r="B37" s="82" t="s">
        <v>56</v>
      </c>
      <c r="C37" s="144" t="s">
        <v>85</v>
      </c>
      <c r="D37" s="127">
        <v>0.4</v>
      </c>
      <c r="E37" s="119" t="s">
        <v>70</v>
      </c>
      <c r="F37" s="145">
        <v>180000</v>
      </c>
      <c r="G37" s="120">
        <f>D37*F37</f>
        <v>72000</v>
      </c>
      <c r="H37" s="146"/>
      <c r="I37" s="143"/>
      <c r="J37" s="143"/>
      <c r="K37" s="143"/>
      <c r="L37" s="143"/>
      <c r="M37" s="143"/>
      <c r="N37" s="143"/>
    </row>
    <row r="38" spans="1:14" ht="12.75" customHeight="1" x14ac:dyDescent="0.25">
      <c r="A38" s="5"/>
      <c r="B38" s="82" t="s">
        <v>71</v>
      </c>
      <c r="C38" s="144" t="s">
        <v>85</v>
      </c>
      <c r="D38" s="118">
        <v>0.1</v>
      </c>
      <c r="E38" s="119" t="s">
        <v>70</v>
      </c>
      <c r="F38" s="145">
        <v>200000</v>
      </c>
      <c r="G38" s="120">
        <f>D38*F38</f>
        <v>20000</v>
      </c>
      <c r="H38" s="146"/>
      <c r="I38" s="143"/>
      <c r="J38" s="143"/>
      <c r="K38" s="143"/>
      <c r="L38" s="143"/>
      <c r="M38" s="143"/>
      <c r="N38" s="143"/>
    </row>
    <row r="39" spans="1:14" ht="12.75" customHeight="1" x14ac:dyDescent="0.25">
      <c r="A39" s="4"/>
      <c r="B39" s="128" t="s">
        <v>24</v>
      </c>
      <c r="C39" s="129"/>
      <c r="D39" s="129"/>
      <c r="E39" s="129"/>
      <c r="F39" s="129"/>
      <c r="G39" s="130">
        <f>SUM(G37:G38)</f>
        <v>92000</v>
      </c>
    </row>
    <row r="40" spans="1:14" ht="12.2" customHeight="1" x14ac:dyDescent="0.25">
      <c r="A40" s="2"/>
      <c r="B40" s="99"/>
      <c r="C40" s="100"/>
      <c r="D40" s="100"/>
      <c r="E40" s="100"/>
      <c r="F40" s="101"/>
      <c r="G40" s="102"/>
    </row>
    <row r="41" spans="1:14" ht="12.2" customHeight="1" x14ac:dyDescent="0.25">
      <c r="A41" s="4"/>
      <c r="B41" s="87" t="s">
        <v>25</v>
      </c>
      <c r="C41" s="88"/>
      <c r="D41" s="89"/>
      <c r="E41" s="89"/>
      <c r="F41" s="90"/>
      <c r="G41" s="91"/>
    </row>
    <row r="42" spans="1:14" ht="24" customHeight="1" x14ac:dyDescent="0.25">
      <c r="A42" s="4"/>
      <c r="B42" s="103" t="s">
        <v>26</v>
      </c>
      <c r="C42" s="103" t="s">
        <v>27</v>
      </c>
      <c r="D42" s="103" t="s">
        <v>28</v>
      </c>
      <c r="E42" s="103" t="s">
        <v>17</v>
      </c>
      <c r="F42" s="103" t="s">
        <v>18</v>
      </c>
      <c r="G42" s="104" t="s">
        <v>19</v>
      </c>
      <c r="K42" s="39"/>
    </row>
    <row r="43" spans="1:14" ht="12.75" customHeight="1" x14ac:dyDescent="0.25">
      <c r="A43" s="15"/>
      <c r="B43" s="56" t="s">
        <v>72</v>
      </c>
      <c r="C43" s="43"/>
      <c r="D43" s="42"/>
      <c r="E43" s="43"/>
      <c r="F43" s="43"/>
      <c r="G43" s="42"/>
      <c r="K43" s="39"/>
    </row>
    <row r="44" spans="1:14" ht="12.75" customHeight="1" x14ac:dyDescent="0.25">
      <c r="A44" s="15"/>
      <c r="B44" s="44" t="s">
        <v>73</v>
      </c>
      <c r="C44" s="40" t="s">
        <v>92</v>
      </c>
      <c r="D44" s="157">
        <v>50000</v>
      </c>
      <c r="E44" s="156" t="s">
        <v>74</v>
      </c>
      <c r="F44" s="157">
        <v>200</v>
      </c>
      <c r="G44" s="157">
        <f>D44*F44</f>
        <v>10000000</v>
      </c>
    </row>
    <row r="45" spans="1:14" ht="12.75" customHeight="1" x14ac:dyDescent="0.25">
      <c r="A45" s="15"/>
      <c r="B45" s="57" t="s">
        <v>75</v>
      </c>
      <c r="C45" s="41"/>
      <c r="D45" s="157"/>
      <c r="E45" s="158"/>
      <c r="F45" s="157"/>
      <c r="G45" s="157"/>
    </row>
    <row r="46" spans="1:14" ht="12.75" customHeight="1" x14ac:dyDescent="0.25">
      <c r="A46" s="15"/>
      <c r="B46" s="44" t="s">
        <v>76</v>
      </c>
      <c r="C46" s="40" t="s">
        <v>57</v>
      </c>
      <c r="D46" s="157">
        <v>1000</v>
      </c>
      <c r="E46" s="156" t="s">
        <v>74</v>
      </c>
      <c r="F46" s="157">
        <v>180</v>
      </c>
      <c r="G46" s="157">
        <v>104000</v>
      </c>
    </row>
    <row r="47" spans="1:14" ht="12.75" customHeight="1" x14ac:dyDescent="0.25">
      <c r="A47" s="15"/>
      <c r="B47" s="44" t="s">
        <v>77</v>
      </c>
      <c r="C47" s="40" t="s">
        <v>57</v>
      </c>
      <c r="D47" s="157">
        <v>500</v>
      </c>
      <c r="E47" s="156" t="s">
        <v>78</v>
      </c>
      <c r="F47" s="157">
        <v>1244</v>
      </c>
      <c r="G47" s="157">
        <v>230000</v>
      </c>
    </row>
    <row r="48" spans="1:14" ht="12.75" customHeight="1" x14ac:dyDescent="0.25">
      <c r="A48" s="15"/>
      <c r="B48" s="57" t="s">
        <v>83</v>
      </c>
      <c r="C48" s="41"/>
      <c r="D48" s="157"/>
      <c r="E48" s="158"/>
      <c r="F48" s="157"/>
      <c r="G48" s="157"/>
    </row>
    <row r="49" spans="1:14" ht="12.75" customHeight="1" x14ac:dyDescent="0.25">
      <c r="A49" s="15"/>
      <c r="B49" s="44" t="s">
        <v>79</v>
      </c>
      <c r="C49" s="40" t="s">
        <v>80</v>
      </c>
      <c r="D49" s="157">
        <v>1</v>
      </c>
      <c r="E49" s="156" t="s">
        <v>81</v>
      </c>
      <c r="F49" s="157">
        <v>17000</v>
      </c>
      <c r="G49" s="157">
        <v>10000</v>
      </c>
    </row>
    <row r="50" spans="1:14" ht="13.7" customHeight="1" x14ac:dyDescent="0.25">
      <c r="A50" s="15"/>
      <c r="B50" s="105" t="s">
        <v>29</v>
      </c>
      <c r="C50" s="106"/>
      <c r="D50" s="159"/>
      <c r="E50" s="159"/>
      <c r="F50" s="159"/>
      <c r="G50" s="160">
        <f>SUM(G44:G49)</f>
        <v>10344000</v>
      </c>
      <c r="H50" s="146"/>
      <c r="I50" s="143"/>
      <c r="J50" s="143"/>
      <c r="K50" s="143"/>
      <c r="L50" s="143"/>
      <c r="M50" s="143"/>
      <c r="N50" s="143"/>
    </row>
    <row r="51" spans="1:14" ht="12.2" customHeight="1" x14ac:dyDescent="0.25">
      <c r="A51" s="2"/>
      <c r="B51" s="107"/>
      <c r="C51" s="108"/>
      <c r="D51" s="108"/>
      <c r="E51" s="109"/>
      <c r="F51" s="110"/>
      <c r="G51" s="111"/>
      <c r="H51" s="146"/>
      <c r="I51" s="143"/>
      <c r="J51" s="143"/>
      <c r="K51" s="143"/>
      <c r="L51" s="143"/>
      <c r="M51" s="143"/>
      <c r="N51" s="143"/>
    </row>
    <row r="52" spans="1:14" ht="12.2" customHeight="1" x14ac:dyDescent="0.25">
      <c r="A52" s="4"/>
      <c r="B52" s="87" t="s">
        <v>30</v>
      </c>
      <c r="C52" s="88"/>
      <c r="D52" s="89"/>
      <c r="E52" s="89"/>
      <c r="F52" s="90"/>
      <c r="G52" s="91"/>
    </row>
    <row r="53" spans="1:14" ht="24" customHeight="1" x14ac:dyDescent="0.25">
      <c r="A53" s="4"/>
      <c r="B53" s="112" t="s">
        <v>31</v>
      </c>
      <c r="C53" s="103" t="s">
        <v>27</v>
      </c>
      <c r="D53" s="103" t="s">
        <v>28</v>
      </c>
      <c r="E53" s="112" t="s">
        <v>17</v>
      </c>
      <c r="F53" s="103" t="s">
        <v>18</v>
      </c>
      <c r="G53" s="112" t="s">
        <v>19</v>
      </c>
    </row>
    <row r="54" spans="1:14" ht="16.5" customHeight="1" x14ac:dyDescent="0.25">
      <c r="A54" s="15"/>
      <c r="B54" s="113" t="s">
        <v>94</v>
      </c>
      <c r="C54" s="41" t="s">
        <v>93</v>
      </c>
      <c r="D54" s="158">
        <v>2</v>
      </c>
      <c r="E54" s="156" t="s">
        <v>78</v>
      </c>
      <c r="F54" s="157">
        <v>202000</v>
      </c>
      <c r="G54" s="157">
        <v>368900</v>
      </c>
    </row>
    <row r="55" spans="1:14" ht="16.5" customHeight="1" x14ac:dyDescent="0.25">
      <c r="A55" s="15"/>
      <c r="B55" s="113" t="s">
        <v>95</v>
      </c>
      <c r="C55" s="41" t="s">
        <v>92</v>
      </c>
      <c r="D55" s="158">
        <v>600</v>
      </c>
      <c r="E55" s="156" t="s">
        <v>62</v>
      </c>
      <c r="F55" s="157">
        <v>2200</v>
      </c>
      <c r="G55" s="157">
        <v>1260000</v>
      </c>
    </row>
    <row r="56" spans="1:14" ht="13.7" customHeight="1" x14ac:dyDescent="0.25">
      <c r="A56" s="4"/>
      <c r="B56" s="161" t="s">
        <v>32</v>
      </c>
      <c r="C56" s="114"/>
      <c r="D56" s="162"/>
      <c r="E56" s="163"/>
      <c r="F56" s="164"/>
      <c r="G56" s="165">
        <f>SUM(G54:G55)</f>
        <v>1628900</v>
      </c>
      <c r="I56" s="51"/>
    </row>
    <row r="57" spans="1:14" ht="12.2" customHeight="1" x14ac:dyDescent="0.25">
      <c r="A57" s="2"/>
      <c r="B57" s="115"/>
      <c r="C57" s="115"/>
      <c r="D57" s="115"/>
      <c r="E57" s="115"/>
      <c r="F57" s="116"/>
      <c r="G57" s="117"/>
    </row>
    <row r="58" spans="1:14" ht="12.2" customHeight="1" x14ac:dyDescent="0.25">
      <c r="A58" s="15"/>
      <c r="B58" s="133" t="s">
        <v>33</v>
      </c>
      <c r="C58" s="134"/>
      <c r="D58" s="134"/>
      <c r="E58" s="134"/>
      <c r="F58" s="134"/>
      <c r="G58" s="135">
        <f>G28+G33+G39+G50+G56</f>
        <v>13689900</v>
      </c>
    </row>
    <row r="59" spans="1:14" ht="12.2" customHeight="1" x14ac:dyDescent="0.25">
      <c r="A59" s="15"/>
      <c r="B59" s="136" t="s">
        <v>34</v>
      </c>
      <c r="C59" s="132"/>
      <c r="D59" s="132"/>
      <c r="E59" s="132"/>
      <c r="F59" s="132"/>
      <c r="G59" s="137">
        <f>G58*0.05</f>
        <v>684495</v>
      </c>
    </row>
    <row r="60" spans="1:14" ht="12.2" customHeight="1" x14ac:dyDescent="0.25">
      <c r="A60" s="15"/>
      <c r="B60" s="138" t="s">
        <v>35</v>
      </c>
      <c r="C60" s="131"/>
      <c r="D60" s="131"/>
      <c r="E60" s="131"/>
      <c r="F60" s="131"/>
      <c r="G60" s="139">
        <f>G59+G58</f>
        <v>14374395</v>
      </c>
    </row>
    <row r="61" spans="1:14" ht="12.2" customHeight="1" x14ac:dyDescent="0.25">
      <c r="A61" s="15"/>
      <c r="B61" s="136" t="s">
        <v>36</v>
      </c>
      <c r="C61" s="132"/>
      <c r="D61" s="132"/>
      <c r="E61" s="132"/>
      <c r="F61" s="132"/>
      <c r="G61" s="137">
        <f>G12</f>
        <v>24000000</v>
      </c>
    </row>
    <row r="62" spans="1:14" ht="12.2" customHeight="1" x14ac:dyDescent="0.25">
      <c r="A62" s="15"/>
      <c r="B62" s="140" t="s">
        <v>37</v>
      </c>
      <c r="C62" s="141"/>
      <c r="D62" s="141"/>
      <c r="E62" s="141"/>
      <c r="F62" s="141"/>
      <c r="G62" s="142">
        <f>G61-G60</f>
        <v>9625605</v>
      </c>
    </row>
    <row r="63" spans="1:14" ht="12.2" customHeight="1" x14ac:dyDescent="0.25">
      <c r="A63" s="15"/>
      <c r="B63" s="16" t="s">
        <v>38</v>
      </c>
      <c r="C63" s="17"/>
      <c r="D63" s="17"/>
      <c r="E63" s="17"/>
      <c r="F63" s="17"/>
      <c r="G63" s="47"/>
    </row>
    <row r="64" spans="1:14" ht="12.75" customHeight="1" thickBot="1" x14ac:dyDescent="0.3">
      <c r="A64" s="15"/>
      <c r="B64" s="18"/>
      <c r="C64" s="17"/>
      <c r="D64" s="17"/>
      <c r="E64" s="17"/>
      <c r="F64" s="17"/>
      <c r="G64" s="47"/>
    </row>
    <row r="65" spans="1:7" ht="12.2" customHeight="1" x14ac:dyDescent="0.25">
      <c r="A65" s="15"/>
      <c r="B65" s="29" t="s">
        <v>39</v>
      </c>
      <c r="C65" s="30"/>
      <c r="D65" s="30"/>
      <c r="E65" s="30"/>
      <c r="F65" s="31"/>
      <c r="G65" s="47"/>
    </row>
    <row r="66" spans="1:7" ht="12.2" customHeight="1" x14ac:dyDescent="0.25">
      <c r="A66" s="15"/>
      <c r="B66" s="32" t="s">
        <v>40</v>
      </c>
      <c r="C66" s="14"/>
      <c r="D66" s="14"/>
      <c r="E66" s="14"/>
      <c r="F66" s="33"/>
      <c r="G66" s="47"/>
    </row>
    <row r="67" spans="1:7" ht="12.2" customHeight="1" x14ac:dyDescent="0.25">
      <c r="A67" s="15"/>
      <c r="B67" s="32" t="s">
        <v>41</v>
      </c>
      <c r="C67" s="14"/>
      <c r="D67" s="14"/>
      <c r="E67" s="14"/>
      <c r="F67" s="33"/>
      <c r="G67" s="47"/>
    </row>
    <row r="68" spans="1:7" ht="12.2" customHeight="1" x14ac:dyDescent="0.25">
      <c r="A68" s="15"/>
      <c r="B68" s="32" t="s">
        <v>42</v>
      </c>
      <c r="C68" s="14"/>
      <c r="D68" s="14"/>
      <c r="E68" s="14"/>
      <c r="F68" s="33"/>
      <c r="G68" s="47"/>
    </row>
    <row r="69" spans="1:7" ht="12.2" customHeight="1" x14ac:dyDescent="0.25">
      <c r="A69" s="15"/>
      <c r="B69" s="32" t="s">
        <v>43</v>
      </c>
      <c r="C69" s="14"/>
      <c r="D69" s="14"/>
      <c r="E69" s="14"/>
      <c r="F69" s="33"/>
      <c r="G69" s="47"/>
    </row>
    <row r="70" spans="1:7" ht="12.2" customHeight="1" x14ac:dyDescent="0.25">
      <c r="A70" s="15"/>
      <c r="B70" s="32" t="s">
        <v>44</v>
      </c>
      <c r="C70" s="14"/>
      <c r="D70" s="14"/>
      <c r="E70" s="14"/>
      <c r="F70" s="33"/>
      <c r="G70" s="47"/>
    </row>
    <row r="71" spans="1:7" ht="12.75" customHeight="1" thickBot="1" x14ac:dyDescent="0.3">
      <c r="A71" s="15"/>
      <c r="B71" s="34" t="s">
        <v>45</v>
      </c>
      <c r="C71" s="35"/>
      <c r="D71" s="35"/>
      <c r="E71" s="35"/>
      <c r="F71" s="36"/>
      <c r="G71" s="47"/>
    </row>
    <row r="72" spans="1:7" ht="12.75" customHeight="1" x14ac:dyDescent="0.25">
      <c r="A72" s="15"/>
      <c r="B72" s="27"/>
      <c r="C72" s="14"/>
      <c r="D72" s="14"/>
      <c r="E72" s="14"/>
      <c r="F72" s="14"/>
      <c r="G72" s="47"/>
    </row>
    <row r="73" spans="1:7" ht="15" customHeight="1" thickBot="1" x14ac:dyDescent="0.3">
      <c r="A73" s="15"/>
      <c r="B73" s="179" t="s">
        <v>46</v>
      </c>
      <c r="C73" s="180"/>
      <c r="D73" s="26"/>
      <c r="E73" s="10"/>
      <c r="F73" s="10"/>
      <c r="G73" s="47"/>
    </row>
    <row r="74" spans="1:7" ht="12.2" customHeight="1" x14ac:dyDescent="0.25">
      <c r="A74" s="15"/>
      <c r="B74" s="20" t="s">
        <v>31</v>
      </c>
      <c r="C74" s="54" t="s">
        <v>84</v>
      </c>
      <c r="D74" s="55" t="s">
        <v>47</v>
      </c>
      <c r="E74" s="10"/>
      <c r="F74" s="10"/>
      <c r="G74" s="47"/>
    </row>
    <row r="75" spans="1:7" ht="12.2" customHeight="1" x14ac:dyDescent="0.25">
      <c r="A75" s="15"/>
      <c r="B75" s="21" t="s">
        <v>48</v>
      </c>
      <c r="C75" s="11">
        <f>G28</f>
        <v>1625000</v>
      </c>
      <c r="D75" s="22">
        <f>(C75/C81)</f>
        <v>0.11304823611706788</v>
      </c>
      <c r="E75" s="10"/>
      <c r="F75" s="10"/>
      <c r="G75" s="47"/>
    </row>
    <row r="76" spans="1:7" ht="12.2" customHeight="1" x14ac:dyDescent="0.25">
      <c r="A76" s="15"/>
      <c r="B76" s="21" t="s">
        <v>49</v>
      </c>
      <c r="C76" s="11">
        <f>G33</f>
        <v>0</v>
      </c>
      <c r="D76" s="22">
        <v>0</v>
      </c>
      <c r="E76" s="10"/>
      <c r="F76" s="10"/>
      <c r="G76" s="47"/>
    </row>
    <row r="77" spans="1:7" ht="12.2" customHeight="1" x14ac:dyDescent="0.25">
      <c r="A77" s="15"/>
      <c r="B77" s="21" t="s">
        <v>50</v>
      </c>
      <c r="C77" s="11">
        <f>G39</f>
        <v>92000</v>
      </c>
      <c r="D77" s="22">
        <f>(C77/C81)</f>
        <v>6.4002693678586126E-3</v>
      </c>
      <c r="E77" s="10"/>
      <c r="F77" s="10"/>
      <c r="G77" s="47"/>
    </row>
    <row r="78" spans="1:7" ht="12.2" customHeight="1" x14ac:dyDescent="0.25">
      <c r="A78" s="15"/>
      <c r="B78" s="21" t="s">
        <v>26</v>
      </c>
      <c r="C78" s="11">
        <f>G50</f>
        <v>10344000</v>
      </c>
      <c r="D78" s="22">
        <f>(C78/C81)</f>
        <v>0.71961289501227699</v>
      </c>
      <c r="E78" s="10"/>
      <c r="F78" s="10"/>
      <c r="G78" s="47"/>
    </row>
    <row r="79" spans="1:7" ht="12.2" customHeight="1" x14ac:dyDescent="0.25">
      <c r="A79" s="15"/>
      <c r="B79" s="21" t="s">
        <v>51</v>
      </c>
      <c r="C79" s="12">
        <f>G56</f>
        <v>1628900</v>
      </c>
      <c r="D79" s="22">
        <f>(C79/C81)</f>
        <v>0.11331955188374884</v>
      </c>
      <c r="E79" s="13"/>
      <c r="F79" s="13"/>
      <c r="G79" s="47"/>
    </row>
    <row r="80" spans="1:7" ht="12.2" customHeight="1" x14ac:dyDescent="0.25">
      <c r="A80" s="15"/>
      <c r="B80" s="21" t="s">
        <v>52</v>
      </c>
      <c r="C80" s="12">
        <f>G59</f>
        <v>684495</v>
      </c>
      <c r="D80" s="22">
        <f>(C80/C81)</f>
        <v>4.7619047619047616E-2</v>
      </c>
      <c r="E80" s="13"/>
      <c r="F80" s="13"/>
      <c r="G80" s="47"/>
    </row>
    <row r="81" spans="1:7" ht="12.75" customHeight="1" thickBot="1" x14ac:dyDescent="0.3">
      <c r="A81" s="15"/>
      <c r="B81" s="23" t="s">
        <v>97</v>
      </c>
      <c r="C81" s="24">
        <f>SUM(C75:C80)</f>
        <v>14374395</v>
      </c>
      <c r="D81" s="25">
        <f>SUM(D75:D80)</f>
        <v>1</v>
      </c>
      <c r="E81" s="13"/>
      <c r="F81" s="13"/>
      <c r="G81" s="47"/>
    </row>
    <row r="82" spans="1:7" ht="12.2" customHeight="1" x14ac:dyDescent="0.25">
      <c r="A82" s="15"/>
      <c r="B82" s="18"/>
      <c r="C82" s="17"/>
      <c r="D82" s="17"/>
      <c r="E82" s="17"/>
      <c r="F82" s="17"/>
      <c r="G82" s="47"/>
    </row>
    <row r="83" spans="1:7" ht="12.75" customHeight="1" thickBot="1" x14ac:dyDescent="0.3">
      <c r="A83" s="15"/>
      <c r="B83" s="19"/>
      <c r="C83" s="17"/>
      <c r="D83" s="17"/>
      <c r="E83" s="17"/>
      <c r="F83" s="17"/>
      <c r="G83" s="47"/>
    </row>
    <row r="84" spans="1:7" ht="12.2" customHeight="1" thickBot="1" x14ac:dyDescent="0.3">
      <c r="A84" s="15"/>
      <c r="B84" s="176" t="s">
        <v>96</v>
      </c>
      <c r="C84" s="177"/>
      <c r="D84" s="177"/>
      <c r="E84" s="178"/>
      <c r="F84" s="13"/>
      <c r="G84" s="47"/>
    </row>
    <row r="85" spans="1:7" ht="12.2" customHeight="1" x14ac:dyDescent="0.25">
      <c r="A85" s="15"/>
      <c r="B85" s="147" t="s">
        <v>86</v>
      </c>
      <c r="C85" s="52">
        <v>39500</v>
      </c>
      <c r="D85" s="52">
        <f>G9</f>
        <v>40000</v>
      </c>
      <c r="E85" s="52">
        <v>40500</v>
      </c>
      <c r="F85" s="37"/>
      <c r="G85" s="48"/>
    </row>
    <row r="86" spans="1:7" ht="12.75" customHeight="1" thickBot="1" x14ac:dyDescent="0.3">
      <c r="A86" s="15"/>
      <c r="B86" s="148" t="s">
        <v>87</v>
      </c>
      <c r="C86" s="24">
        <f>(G60/C85)</f>
        <v>363.90873417721519</v>
      </c>
      <c r="D86" s="24">
        <f>(G60/D85)</f>
        <v>359.35987499999999</v>
      </c>
      <c r="E86" s="38">
        <f>(G60/E85)</f>
        <v>354.92333333333335</v>
      </c>
      <c r="F86" s="37"/>
      <c r="G86" s="48"/>
    </row>
    <row r="87" spans="1:7" ht="15.6" customHeight="1" x14ac:dyDescent="0.25">
      <c r="A87" s="15"/>
      <c r="B87" s="28" t="s">
        <v>53</v>
      </c>
      <c r="C87" s="14"/>
      <c r="D87" s="14"/>
      <c r="E87" s="14"/>
      <c r="F87" s="14"/>
      <c r="G87" s="49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2023-04-27T15:00:31Z</dcterms:modified>
</cp:coreProperties>
</file>