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PRESENTACION FCHAS TECNICAS 2023\REGION TARAPACA\"/>
    </mc:Choice>
  </mc:AlternateContent>
  <bookViews>
    <workbookView minimized="1" xWindow="0" yWindow="0" windowWidth="19185" windowHeight="6975"/>
  </bookViews>
  <sheets>
    <sheet name="Lim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D93" i="1"/>
  <c r="G61" i="1" l="1"/>
  <c r="G60" i="1"/>
  <c r="G55" i="1"/>
  <c r="G53" i="1"/>
  <c r="G44" i="1"/>
  <c r="G45" i="1"/>
  <c r="G46" i="1"/>
  <c r="G47" i="1"/>
  <c r="G48" i="1"/>
  <c r="G49" i="1"/>
  <c r="G50" i="1"/>
  <c r="G51" i="1"/>
  <c r="G43" i="1"/>
  <c r="G56" i="1" l="1"/>
  <c r="G62" i="1" l="1"/>
  <c r="G26" i="1"/>
  <c r="G27" i="1"/>
  <c r="G25" i="1"/>
  <c r="G22" i="1"/>
  <c r="G21" i="1" l="1"/>
  <c r="G28" i="1" s="1"/>
  <c r="G12" i="1" l="1"/>
  <c r="C87" i="1" l="1"/>
  <c r="G67" i="1"/>
  <c r="C83" i="1" l="1"/>
  <c r="C86" i="1"/>
  <c r="C85" i="1"/>
  <c r="G64" i="1" l="1"/>
  <c r="G65" i="1" s="1"/>
  <c r="G66" i="1" l="1"/>
  <c r="C88" i="1"/>
  <c r="C89" i="1" s="1"/>
  <c r="D86" i="1" s="1"/>
  <c r="D94" i="1" l="1"/>
  <c r="C94" i="1"/>
  <c r="E94" i="1"/>
  <c r="G68" i="1"/>
  <c r="D88" i="1"/>
  <c r="D85" i="1"/>
  <c r="D87" i="1"/>
  <c r="D83" i="1"/>
  <c r="D89" i="1" l="1"/>
</calcChain>
</file>

<file path=xl/sharedStrings.xml><?xml version="1.0" encoding="utf-8"?>
<sst xmlns="http://schemas.openxmlformats.org/spreadsheetml/2006/main" count="154" uniqueCount="107">
  <si>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</si>
  <si>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</si>
  <si>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</si>
  <si>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</si>
  <si>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</si>
  <si>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</si>
  <si>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</si>
  <si>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</si>
  <si>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</si>
  <si>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</si>
  <si>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</si>
  <si>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</si>
  <si>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</si>
  <si>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</si>
  <si>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</si>
  <si>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</si>
  <si>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</si>
  <si>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</si>
  <si>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</si>
  <si>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</si>
  <si>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</si>
  <si>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</si>
  <si>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</si>
  <si>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</si>
  <si>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</si>
  <si>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</si>
  <si>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</si>
  <si>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</si>
  <si>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</si>
  <si>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</si>
  <si>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</si>
  <si>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</si>
  <si>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</si>
  <si>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</si>
  <si>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</si>
  <si>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</si>
  <si>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</si>
  <si>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</si>
  <si>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</si>
  <si>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</si>
  <si>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</si>
  <si>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</si>
  <si>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</si>
  <si>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</si>
  <si>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</si>
  <si>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</si>
  <si>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</si>
  <si>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</si>
  <si>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</si>
  <si>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</si>
  <si>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</si>
  <si>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</si>
  <si>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</si>
  <si>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</si>
  <si>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</si>
  <si>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Desmalezado</t>
  </si>
  <si>
    <t>Guano no avícola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</si>
  <si>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</si>
  <si>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</si>
  <si>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</si>
  <si>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</si>
  <si>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</si>
  <si>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</si>
  <si>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</si>
  <si>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</si>
  <si>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</si>
  <si>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</si>
  <si>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</si>
  <si>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DETERGENTE</t>
  </si>
  <si>
    <t>Jabón Potásico</t>
  </si>
  <si>
    <t>20 Lt</t>
  </si>
  <si>
    <t>Poda árbol</t>
  </si>
  <si>
    <t>árbol</t>
  </si>
  <si>
    <t>Lavado Foliar</t>
  </si>
  <si>
    <t>Cosecha</t>
  </si>
  <si>
    <t>LIMÓN ESTABLECIDO</t>
  </si>
  <si>
    <t>Lima Sutil</t>
  </si>
  <si>
    <t>Mayo-Agosto</t>
  </si>
  <si>
    <t>Heladas-granizo-estructuras productivas dañadas por sismos-Lluvia excesiva-aluviones</t>
  </si>
  <si>
    <t>Abril-Octubre</t>
  </si>
  <si>
    <t>Enero-Diciembre</t>
  </si>
  <si>
    <t>Combustible lavados</t>
  </si>
  <si>
    <t>Lt</t>
  </si>
  <si>
    <t>Caja bananera</t>
  </si>
  <si>
    <t xml:space="preserve">Unidad </t>
  </si>
  <si>
    <t>6. El costo de la mano de obra No permanente o familiar, contratada por labores específicas.</t>
  </si>
  <si>
    <t>7. Marco plantación es de 5 m x 5 m. arboles de 6 años y más.</t>
  </si>
  <si>
    <t>8. Pruductividad durante todo el año, cocentrándose en los meses Mayo-Agosto.</t>
  </si>
  <si>
    <t>Urea Granulada</t>
  </si>
  <si>
    <t>Rendimiento (Kg/hà)</t>
  </si>
  <si>
    <t>Costo unitario ($/Kg) (*)</t>
  </si>
  <si>
    <t>ESCENARIOS COSTO UNITARIO  ($/Kg)</t>
  </si>
  <si>
    <t>Octubre-Mayo</t>
  </si>
  <si>
    <t>Fosfato Diamonico</t>
  </si>
  <si>
    <t>Sulfato Magnesio</t>
  </si>
  <si>
    <t>Sulfato de Zinc</t>
  </si>
  <si>
    <t>Sulfato Manganeso</t>
  </si>
  <si>
    <t>Sulfato de Calcio</t>
  </si>
  <si>
    <t>BIOESTIMULANTE</t>
  </si>
  <si>
    <t>Kelpak foliar</t>
  </si>
  <si>
    <t>1 Lt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</si>
  <si>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</si>
  <si>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</si>
  <si>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</si>
  <si>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Nitrato de Calcio</t>
  </si>
  <si>
    <t>Nitrato de Potasio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</si>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</sst>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8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8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5" fillId="8" borderId="29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5" fillId="2" borderId="3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165" fontId="5" fillId="8" borderId="34" xfId="0" applyNumberFormat="1" applyFont="1" applyFill="1" applyBorder="1" applyAlignment="1">
      <alignment vertical="center"/>
    </xf>
    <xf numFmtId="9" fontId="5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5" fillId="8" borderId="44" xfId="0" applyNumberFormat="1" applyFont="1" applyFill="1" applyBorder="1" applyAlignment="1">
      <alignment vertical="center"/>
    </xf>
    <xf numFmtId="3" fontId="5" fillId="8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5" fontId="5" fillId="8" borderId="35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164" fontId="10" fillId="5" borderId="23" xfId="0" applyNumberFormat="1" applyFont="1" applyFill="1" applyBorder="1" applyAlignment="1">
      <alignment vertical="center"/>
    </xf>
    <xf numFmtId="49" fontId="10" fillId="3" borderId="24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4" fontId="10" fillId="3" borderId="25" xfId="0" applyNumberFormat="1" applyFont="1" applyFill="1" applyBorder="1" applyAlignment="1">
      <alignment vertical="center"/>
    </xf>
    <xf numFmtId="49" fontId="10" fillId="5" borderId="24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4" fontId="10" fillId="5" borderId="25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0" fillId="6" borderId="2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5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56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95"/>
  <sheetViews>
    <sheetView showGridLines="0" tabSelected="1" topLeftCell="A10" workbookViewId="0">
      <selection activeCell="G9" sqref="G9:G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3" width="10.85546875" style="1" customWidth="1"/>
  </cols>
  <sheetData>
    <row r="1" spans="2:7" ht="15" customHeight="1" x14ac:dyDescent="0.25"/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100" t="s">
        <v>0</v>
      </c>
      <c r="C9" s="101" t="s">
        <v>75</v>
      </c>
      <c r="D9" s="102"/>
      <c r="E9" s="127" t="s">
        <v>62</v>
      </c>
      <c r="F9" s="128"/>
      <c r="G9" s="103">
        <v>24000</v>
      </c>
    </row>
    <row r="10" spans="2:7" ht="38.25" customHeight="1" x14ac:dyDescent="0.25">
      <c r="B10" s="17" t="s">
        <v>1</v>
      </c>
      <c r="C10" s="18" t="s">
        <v>76</v>
      </c>
      <c r="D10" s="16"/>
      <c r="E10" s="125" t="s">
        <v>2</v>
      </c>
      <c r="F10" s="126"/>
      <c r="G10" s="19" t="s">
        <v>77</v>
      </c>
    </row>
    <row r="11" spans="2:7" ht="18" customHeight="1" x14ac:dyDescent="0.25">
      <c r="B11" s="17" t="s">
        <v>3</v>
      </c>
      <c r="C11" s="15" t="s">
        <v>4</v>
      </c>
      <c r="D11" s="16"/>
      <c r="E11" s="123" t="s">
        <v>63</v>
      </c>
      <c r="F11" s="124"/>
      <c r="G11" s="20">
        <v>1300</v>
      </c>
    </row>
    <row r="12" spans="2:7" ht="11.25" customHeight="1" x14ac:dyDescent="0.25">
      <c r="B12" s="17" t="s">
        <v>5</v>
      </c>
      <c r="C12" s="15" t="s">
        <v>53</v>
      </c>
      <c r="D12" s="16"/>
      <c r="E12" s="21" t="s">
        <v>6</v>
      </c>
      <c r="F12" s="22"/>
      <c r="G12" s="23">
        <f>+G11*G9</f>
        <v>31200000</v>
      </c>
    </row>
    <row r="13" spans="2:7" ht="42.95" customHeight="1" x14ac:dyDescent="0.25">
      <c r="B13" s="17" t="s">
        <v>7</v>
      </c>
      <c r="C13" s="15" t="s">
        <v>54</v>
      </c>
      <c r="D13" s="16"/>
      <c r="E13" s="123" t="s">
        <v>8</v>
      </c>
      <c r="F13" s="124"/>
      <c r="G13" s="26" t="s">
        <v>106</v>
      </c>
    </row>
    <row r="14" spans="2:7" ht="13.5" customHeight="1" x14ac:dyDescent="0.25">
      <c r="B14" s="17" t="s">
        <v>9</v>
      </c>
      <c r="C14" s="15" t="s">
        <v>52</v>
      </c>
      <c r="D14" s="16"/>
      <c r="E14" s="123" t="s">
        <v>10</v>
      </c>
      <c r="F14" s="124"/>
      <c r="G14" s="15" t="s">
        <v>64</v>
      </c>
    </row>
    <row r="15" spans="2:7" ht="57" customHeight="1" x14ac:dyDescent="0.25">
      <c r="B15" s="17" t="s">
        <v>11</v>
      </c>
      <c r="C15" s="24">
        <v>44942</v>
      </c>
      <c r="D15" s="25"/>
      <c r="E15" s="129" t="s">
        <v>12</v>
      </c>
      <c r="F15" s="130"/>
      <c r="G15" s="26" t="s">
        <v>78</v>
      </c>
    </row>
    <row r="16" spans="2:7" ht="12" customHeight="1" x14ac:dyDescent="0.25">
      <c r="B16" s="27"/>
      <c r="C16" s="28"/>
      <c r="D16" s="29"/>
      <c r="E16" s="30"/>
      <c r="F16" s="30"/>
      <c r="G16" s="31"/>
    </row>
    <row r="17" spans="2:7" ht="12" customHeight="1" x14ac:dyDescent="0.25">
      <c r="B17" s="131" t="s">
        <v>13</v>
      </c>
      <c r="C17" s="132"/>
      <c r="D17" s="132"/>
      <c r="E17" s="132"/>
      <c r="F17" s="132"/>
      <c r="G17" s="132"/>
    </row>
    <row r="18" spans="2:7" ht="12" customHeight="1" x14ac:dyDescent="0.25">
      <c r="B18" s="32"/>
      <c r="C18" s="33"/>
      <c r="D18" s="33"/>
      <c r="E18" s="33"/>
      <c r="F18" s="34"/>
      <c r="G18" s="34"/>
    </row>
    <row r="19" spans="2:7" ht="12" customHeight="1" x14ac:dyDescent="0.25">
      <c r="B19" s="35" t="s">
        <v>14</v>
      </c>
      <c r="C19" s="36"/>
      <c r="D19" s="37"/>
      <c r="E19" s="37"/>
      <c r="F19" s="37"/>
      <c r="G19" s="37"/>
    </row>
    <row r="20" spans="2:7" ht="24" customHeight="1" x14ac:dyDescent="0.25">
      <c r="B20" s="104" t="s">
        <v>15</v>
      </c>
      <c r="C20" s="104" t="s">
        <v>16</v>
      </c>
      <c r="D20" s="104" t="s">
        <v>17</v>
      </c>
      <c r="E20" s="104" t="s">
        <v>18</v>
      </c>
      <c r="F20" s="104" t="s">
        <v>19</v>
      </c>
      <c r="G20" s="104" t="s">
        <v>20</v>
      </c>
    </row>
    <row r="21" spans="2:7" ht="15.6" customHeight="1" x14ac:dyDescent="0.25">
      <c r="B21" s="38" t="s">
        <v>61</v>
      </c>
      <c r="C21" s="39" t="s">
        <v>21</v>
      </c>
      <c r="D21" s="40">
        <v>46</v>
      </c>
      <c r="E21" s="39" t="s">
        <v>64</v>
      </c>
      <c r="F21" s="23">
        <v>15000</v>
      </c>
      <c r="G21" s="23">
        <f t="shared" ref="G21" si="0">(D21*F21)</f>
        <v>690000</v>
      </c>
    </row>
    <row r="22" spans="2:7" ht="14.45" customHeight="1" x14ac:dyDescent="0.25">
      <c r="B22" s="38" t="s">
        <v>65</v>
      </c>
      <c r="C22" s="133" t="s">
        <v>72</v>
      </c>
      <c r="D22" s="136">
        <v>400</v>
      </c>
      <c r="E22" s="133" t="s">
        <v>79</v>
      </c>
      <c r="F22" s="136">
        <v>6000</v>
      </c>
      <c r="G22" s="136">
        <f>+D22*F22</f>
        <v>2400000</v>
      </c>
    </row>
    <row r="23" spans="2:7" ht="14.45" customHeight="1" x14ac:dyDescent="0.25">
      <c r="B23" s="38" t="s">
        <v>55</v>
      </c>
      <c r="C23" s="134"/>
      <c r="D23" s="137"/>
      <c r="E23" s="139"/>
      <c r="F23" s="137"/>
      <c r="G23" s="137"/>
    </row>
    <row r="24" spans="2:7" ht="12.75" customHeight="1" x14ac:dyDescent="0.25">
      <c r="B24" s="38" t="s">
        <v>66</v>
      </c>
      <c r="C24" s="135"/>
      <c r="D24" s="138"/>
      <c r="E24" s="140"/>
      <c r="F24" s="138"/>
      <c r="G24" s="138"/>
    </row>
    <row r="25" spans="2:7" ht="12.75" customHeight="1" x14ac:dyDescent="0.25">
      <c r="B25" s="38" t="s">
        <v>71</v>
      </c>
      <c r="C25" s="39" t="s">
        <v>72</v>
      </c>
      <c r="D25" s="40">
        <v>400</v>
      </c>
      <c r="E25" s="39" t="s">
        <v>79</v>
      </c>
      <c r="F25" s="23">
        <v>10000</v>
      </c>
      <c r="G25" s="23">
        <f>+D25*F25</f>
        <v>4000000</v>
      </c>
    </row>
    <row r="26" spans="2:7" ht="12.75" customHeight="1" x14ac:dyDescent="0.25">
      <c r="B26" s="38" t="s">
        <v>73</v>
      </c>
      <c r="C26" s="39" t="s">
        <v>21</v>
      </c>
      <c r="D26" s="40">
        <v>24</v>
      </c>
      <c r="E26" s="39" t="s">
        <v>80</v>
      </c>
      <c r="F26" s="23">
        <v>15000</v>
      </c>
      <c r="G26" s="23">
        <f t="shared" ref="G26:G27" si="1">+D26*F26</f>
        <v>360000</v>
      </c>
    </row>
    <row r="27" spans="2:7" ht="12.75" customHeight="1" x14ac:dyDescent="0.25">
      <c r="B27" s="38" t="s">
        <v>74</v>
      </c>
      <c r="C27" s="39" t="s">
        <v>21</v>
      </c>
      <c r="D27" s="40">
        <v>104</v>
      </c>
      <c r="E27" s="39" t="s">
        <v>77</v>
      </c>
      <c r="F27" s="23">
        <v>15000</v>
      </c>
      <c r="G27" s="23">
        <f t="shared" si="1"/>
        <v>1560000</v>
      </c>
    </row>
    <row r="28" spans="2:7" ht="12.75" customHeight="1" x14ac:dyDescent="0.25">
      <c r="B28" s="5" t="s">
        <v>22</v>
      </c>
      <c r="C28" s="6"/>
      <c r="D28" s="6"/>
      <c r="E28" s="6"/>
      <c r="F28" s="7"/>
      <c r="G28" s="8">
        <f>SUM(G21:G27)</f>
        <v>9010000</v>
      </c>
    </row>
    <row r="29" spans="2:7" ht="12" customHeight="1" x14ac:dyDescent="0.25">
      <c r="B29" s="32"/>
      <c r="C29" s="34"/>
      <c r="D29" s="34"/>
      <c r="E29" s="34"/>
      <c r="F29" s="41"/>
      <c r="G29" s="41"/>
    </row>
    <row r="30" spans="2:7" ht="12" customHeight="1" x14ac:dyDescent="0.25">
      <c r="B30" s="42" t="s">
        <v>23</v>
      </c>
      <c r="C30" s="43"/>
      <c r="D30" s="44"/>
      <c r="E30" s="44"/>
      <c r="F30" s="45"/>
      <c r="G30" s="45"/>
    </row>
    <row r="31" spans="2:7" ht="24" customHeight="1" x14ac:dyDescent="0.25">
      <c r="B31" s="105" t="s">
        <v>15</v>
      </c>
      <c r="C31" s="106" t="s">
        <v>16</v>
      </c>
      <c r="D31" s="106" t="s">
        <v>17</v>
      </c>
      <c r="E31" s="105" t="s">
        <v>18</v>
      </c>
      <c r="F31" s="106" t="s">
        <v>19</v>
      </c>
      <c r="G31" s="105" t="s">
        <v>20</v>
      </c>
    </row>
    <row r="32" spans="2:7" ht="12" customHeight="1" x14ac:dyDescent="0.25">
      <c r="B32" s="46"/>
      <c r="C32" s="47"/>
      <c r="D32" s="47"/>
      <c r="E32" s="47"/>
      <c r="F32" s="46"/>
      <c r="G32" s="46"/>
    </row>
    <row r="33" spans="2:7" ht="12" customHeight="1" x14ac:dyDescent="0.25">
      <c r="B33" s="9" t="s">
        <v>24</v>
      </c>
      <c r="C33" s="10"/>
      <c r="D33" s="10"/>
      <c r="E33" s="10"/>
      <c r="F33" s="11"/>
      <c r="G33" s="11"/>
    </row>
    <row r="34" spans="2:7" ht="12" customHeight="1" x14ac:dyDescent="0.25">
      <c r="B34" s="48"/>
      <c r="C34" s="49"/>
      <c r="D34" s="49"/>
      <c r="E34" s="49"/>
      <c r="F34" s="50"/>
      <c r="G34" s="50"/>
    </row>
    <row r="35" spans="2:7" ht="12" customHeight="1" x14ac:dyDescent="0.25">
      <c r="B35" s="42" t="s">
        <v>25</v>
      </c>
      <c r="C35" s="43"/>
      <c r="D35" s="44"/>
      <c r="E35" s="44"/>
      <c r="F35" s="45"/>
      <c r="G35" s="45"/>
    </row>
    <row r="36" spans="2:7" ht="24" customHeight="1" x14ac:dyDescent="0.25">
      <c r="B36" s="107" t="s">
        <v>15</v>
      </c>
      <c r="C36" s="107" t="s">
        <v>16</v>
      </c>
      <c r="D36" s="107" t="s">
        <v>17</v>
      </c>
      <c r="E36" s="107" t="s">
        <v>18</v>
      </c>
      <c r="F36" s="108" t="s">
        <v>19</v>
      </c>
      <c r="G36" s="107" t="s">
        <v>20</v>
      </c>
    </row>
    <row r="37" spans="2:7" ht="12.75" customHeight="1" x14ac:dyDescent="0.25">
      <c r="B37" s="38"/>
      <c r="C37" s="39"/>
      <c r="D37" s="40"/>
      <c r="E37" s="26"/>
      <c r="F37" s="23"/>
      <c r="G37" s="23"/>
    </row>
    <row r="38" spans="2:7" ht="12.75" customHeight="1" x14ac:dyDescent="0.25">
      <c r="B38" s="9" t="s">
        <v>26</v>
      </c>
      <c r="C38" s="10"/>
      <c r="D38" s="10"/>
      <c r="E38" s="10"/>
      <c r="F38" s="11"/>
      <c r="G38" s="12"/>
    </row>
    <row r="39" spans="2:7" ht="12" customHeight="1" x14ac:dyDescent="0.25">
      <c r="B39" s="48"/>
      <c r="C39" s="49"/>
      <c r="D39" s="49"/>
      <c r="E39" s="49"/>
      <c r="F39" s="50"/>
      <c r="G39" s="50"/>
    </row>
    <row r="40" spans="2:7" ht="12" customHeight="1" x14ac:dyDescent="0.25">
      <c r="B40" s="42" t="s">
        <v>27</v>
      </c>
      <c r="C40" s="43"/>
      <c r="D40" s="44"/>
      <c r="E40" s="44"/>
      <c r="F40" s="45"/>
      <c r="G40" s="45"/>
    </row>
    <row r="41" spans="2:7" ht="24" customHeight="1" x14ac:dyDescent="0.25">
      <c r="B41" s="108" t="s">
        <v>28</v>
      </c>
      <c r="C41" s="108" t="s">
        <v>29</v>
      </c>
      <c r="D41" s="108" t="s">
        <v>30</v>
      </c>
      <c r="E41" s="108" t="s">
        <v>18</v>
      </c>
      <c r="F41" s="108" t="s">
        <v>19</v>
      </c>
      <c r="G41" s="108" t="s">
        <v>20</v>
      </c>
    </row>
    <row r="42" spans="2:7" ht="12.75" customHeight="1" x14ac:dyDescent="0.25">
      <c r="B42" s="51" t="s">
        <v>31</v>
      </c>
      <c r="C42" s="14"/>
      <c r="D42" s="22"/>
      <c r="E42" s="14"/>
      <c r="F42" s="13"/>
      <c r="G42" s="13"/>
    </row>
    <row r="43" spans="2:7" ht="12.75" customHeight="1" x14ac:dyDescent="0.25">
      <c r="B43" s="21" t="s">
        <v>56</v>
      </c>
      <c r="C43" s="52" t="s">
        <v>67</v>
      </c>
      <c r="D43" s="53">
        <v>480</v>
      </c>
      <c r="E43" s="52" t="s">
        <v>92</v>
      </c>
      <c r="F43" s="13">
        <v>3500</v>
      </c>
      <c r="G43" s="13">
        <f>+D43*F43</f>
        <v>1680000</v>
      </c>
    </row>
    <row r="44" spans="2:7" ht="12.75" customHeight="1" x14ac:dyDescent="0.25">
      <c r="B44" s="21" t="s">
        <v>93</v>
      </c>
      <c r="C44" s="52" t="s">
        <v>67</v>
      </c>
      <c r="D44" s="53">
        <v>21</v>
      </c>
      <c r="E44" s="52" t="s">
        <v>92</v>
      </c>
      <c r="F44" s="13">
        <v>42000</v>
      </c>
      <c r="G44" s="13">
        <f t="shared" ref="G44:G51" si="2">+D44*F44</f>
        <v>882000</v>
      </c>
    </row>
    <row r="45" spans="2:7" ht="12.75" customHeight="1" x14ac:dyDescent="0.25">
      <c r="B45" s="21" t="s">
        <v>88</v>
      </c>
      <c r="C45" s="52" t="s">
        <v>67</v>
      </c>
      <c r="D45" s="53">
        <v>2</v>
      </c>
      <c r="E45" s="52" t="s">
        <v>92</v>
      </c>
      <c r="F45" s="13">
        <v>30000</v>
      </c>
      <c r="G45" s="13">
        <f t="shared" si="2"/>
        <v>60000</v>
      </c>
    </row>
    <row r="46" spans="2:7" ht="12.75" customHeight="1" x14ac:dyDescent="0.25">
      <c r="B46" s="21" t="s">
        <v>104</v>
      </c>
      <c r="C46" s="52" t="s">
        <v>67</v>
      </c>
      <c r="D46" s="53">
        <v>14</v>
      </c>
      <c r="E46" s="52" t="s">
        <v>92</v>
      </c>
      <c r="F46" s="13">
        <v>42500</v>
      </c>
      <c r="G46" s="13">
        <f t="shared" si="2"/>
        <v>595000</v>
      </c>
    </row>
    <row r="47" spans="2:7" ht="12.75" customHeight="1" x14ac:dyDescent="0.25">
      <c r="B47" s="21" t="s">
        <v>105</v>
      </c>
      <c r="C47" s="52" t="s">
        <v>67</v>
      </c>
      <c r="D47" s="53">
        <v>8</v>
      </c>
      <c r="E47" s="52" t="s">
        <v>92</v>
      </c>
      <c r="F47" s="13">
        <v>52000</v>
      </c>
      <c r="G47" s="13">
        <f t="shared" si="2"/>
        <v>416000</v>
      </c>
    </row>
    <row r="48" spans="2:7" ht="12.75" customHeight="1" x14ac:dyDescent="0.25">
      <c r="B48" s="21" t="s">
        <v>94</v>
      </c>
      <c r="C48" s="52" t="s">
        <v>67</v>
      </c>
      <c r="D48" s="53">
        <v>15</v>
      </c>
      <c r="E48" s="52" t="s">
        <v>92</v>
      </c>
      <c r="F48" s="13">
        <v>24500</v>
      </c>
      <c r="G48" s="13">
        <f t="shared" si="2"/>
        <v>367500</v>
      </c>
    </row>
    <row r="49" spans="2:7" ht="12.75" customHeight="1" x14ac:dyDescent="0.25">
      <c r="B49" s="21" t="s">
        <v>95</v>
      </c>
      <c r="C49" s="52" t="s">
        <v>67</v>
      </c>
      <c r="D49" s="53">
        <v>1</v>
      </c>
      <c r="E49" s="52" t="s">
        <v>92</v>
      </c>
      <c r="F49" s="13">
        <v>37080</v>
      </c>
      <c r="G49" s="13">
        <f t="shared" si="2"/>
        <v>37080</v>
      </c>
    </row>
    <row r="50" spans="2:7" ht="12.75" customHeight="1" x14ac:dyDescent="0.25">
      <c r="B50" s="21" t="s">
        <v>96</v>
      </c>
      <c r="C50" s="52" t="s">
        <v>67</v>
      </c>
      <c r="D50" s="53">
        <v>1</v>
      </c>
      <c r="E50" s="52" t="s">
        <v>92</v>
      </c>
      <c r="F50" s="13">
        <v>23800</v>
      </c>
      <c r="G50" s="13">
        <f t="shared" si="2"/>
        <v>23800</v>
      </c>
    </row>
    <row r="51" spans="2:7" ht="12.75" customHeight="1" x14ac:dyDescent="0.25">
      <c r="B51" s="21" t="s">
        <v>97</v>
      </c>
      <c r="C51" s="52" t="s">
        <v>67</v>
      </c>
      <c r="D51" s="53">
        <v>181</v>
      </c>
      <c r="E51" s="52" t="s">
        <v>92</v>
      </c>
      <c r="F51" s="13">
        <v>31990</v>
      </c>
      <c r="G51" s="13">
        <f t="shared" si="2"/>
        <v>5790190</v>
      </c>
    </row>
    <row r="52" spans="2:7" ht="12.75" customHeight="1" x14ac:dyDescent="0.25">
      <c r="B52" s="51" t="s">
        <v>98</v>
      </c>
      <c r="C52" s="52"/>
      <c r="D52" s="53"/>
      <c r="E52" s="52"/>
      <c r="F52" s="13"/>
      <c r="G52" s="13"/>
    </row>
    <row r="53" spans="2:7" ht="12.75" customHeight="1" x14ac:dyDescent="0.25">
      <c r="B53" s="21" t="s">
        <v>99</v>
      </c>
      <c r="C53" s="52" t="s">
        <v>100</v>
      </c>
      <c r="D53" s="53">
        <v>9</v>
      </c>
      <c r="E53" s="52" t="s">
        <v>101</v>
      </c>
      <c r="F53" s="13">
        <v>22610</v>
      </c>
      <c r="G53" s="13">
        <f>+D53*F53</f>
        <v>203490</v>
      </c>
    </row>
    <row r="54" spans="2:7" ht="12.75" customHeight="1" x14ac:dyDescent="0.25">
      <c r="B54" s="51" t="s">
        <v>68</v>
      </c>
      <c r="C54" s="14"/>
      <c r="D54" s="22"/>
      <c r="E54" s="14"/>
      <c r="F54" s="13"/>
      <c r="G54" s="13"/>
    </row>
    <row r="55" spans="2:7" ht="12.75" customHeight="1" x14ac:dyDescent="0.25">
      <c r="B55" s="21" t="s">
        <v>69</v>
      </c>
      <c r="C55" s="52" t="s">
        <v>70</v>
      </c>
      <c r="D55" s="53">
        <v>16</v>
      </c>
      <c r="E55" s="52" t="s">
        <v>80</v>
      </c>
      <c r="F55" s="13">
        <v>62000</v>
      </c>
      <c r="G55" s="13">
        <f>+D55*F55</f>
        <v>992000</v>
      </c>
    </row>
    <row r="56" spans="2:7" ht="13.5" customHeight="1" x14ac:dyDescent="0.25">
      <c r="B56" s="9" t="s">
        <v>32</v>
      </c>
      <c r="C56" s="10"/>
      <c r="D56" s="10"/>
      <c r="E56" s="10"/>
      <c r="F56" s="11"/>
      <c r="G56" s="12">
        <f>SUM(G42:G55)</f>
        <v>11047060</v>
      </c>
    </row>
    <row r="57" spans="2:7" ht="12" customHeight="1" x14ac:dyDescent="0.25">
      <c r="B57" s="48"/>
      <c r="C57" s="49"/>
      <c r="D57" s="49"/>
      <c r="E57" s="54"/>
      <c r="F57" s="50"/>
      <c r="G57" s="50"/>
    </row>
    <row r="58" spans="2:7" ht="12" customHeight="1" x14ac:dyDescent="0.25">
      <c r="B58" s="42" t="s">
        <v>33</v>
      </c>
      <c r="C58" s="43"/>
      <c r="D58" s="44"/>
      <c r="E58" s="44"/>
      <c r="F58" s="45"/>
      <c r="G58" s="45"/>
    </row>
    <row r="59" spans="2:7" ht="24" customHeight="1" x14ac:dyDescent="0.25">
      <c r="B59" s="107" t="s">
        <v>34</v>
      </c>
      <c r="C59" s="108" t="s">
        <v>29</v>
      </c>
      <c r="D59" s="108" t="s">
        <v>30</v>
      </c>
      <c r="E59" s="107" t="s">
        <v>18</v>
      </c>
      <c r="F59" s="108" t="s">
        <v>19</v>
      </c>
      <c r="G59" s="107" t="s">
        <v>20</v>
      </c>
    </row>
    <row r="60" spans="2:7" ht="12.75" customHeight="1" x14ac:dyDescent="0.25">
      <c r="B60" s="21" t="s">
        <v>81</v>
      </c>
      <c r="C60" s="52" t="s">
        <v>82</v>
      </c>
      <c r="D60" s="53">
        <v>150</v>
      </c>
      <c r="E60" s="52" t="s">
        <v>80</v>
      </c>
      <c r="F60" s="13">
        <v>1300</v>
      </c>
      <c r="G60" s="13">
        <f>+D60*F60</f>
        <v>195000</v>
      </c>
    </row>
    <row r="61" spans="2:7" ht="19.5" customHeight="1" x14ac:dyDescent="0.25">
      <c r="B61" s="21" t="s">
        <v>83</v>
      </c>
      <c r="C61" s="52" t="s">
        <v>84</v>
      </c>
      <c r="D61" s="53">
        <v>960</v>
      </c>
      <c r="E61" s="52" t="s">
        <v>77</v>
      </c>
      <c r="F61" s="13">
        <v>500</v>
      </c>
      <c r="G61" s="13">
        <f>+D61*F61</f>
        <v>480000</v>
      </c>
    </row>
    <row r="62" spans="2:7" ht="12" customHeight="1" x14ac:dyDescent="0.25">
      <c r="B62" s="55" t="s">
        <v>35</v>
      </c>
      <c r="C62" s="56"/>
      <c r="D62" s="56"/>
      <c r="E62" s="56"/>
      <c r="F62" s="57"/>
      <c r="G62" s="58">
        <f>SUM(G60:G61)</f>
        <v>675000</v>
      </c>
    </row>
    <row r="63" spans="2:7" ht="12" customHeight="1" x14ac:dyDescent="0.25">
      <c r="B63" s="59"/>
      <c r="C63" s="59"/>
      <c r="D63" s="59"/>
      <c r="E63" s="59"/>
      <c r="F63" s="60"/>
      <c r="G63" s="60"/>
    </row>
    <row r="64" spans="2:7" ht="12" customHeight="1" x14ac:dyDescent="0.25">
      <c r="B64" s="109" t="s">
        <v>36</v>
      </c>
      <c r="C64" s="110"/>
      <c r="D64" s="110"/>
      <c r="E64" s="110"/>
      <c r="F64" s="110"/>
      <c r="G64" s="111">
        <f>G28+G38+G56+G62</f>
        <v>20732060</v>
      </c>
    </row>
    <row r="65" spans="2:7" ht="12" customHeight="1" x14ac:dyDescent="0.25">
      <c r="B65" s="112" t="s">
        <v>37</v>
      </c>
      <c r="C65" s="113"/>
      <c r="D65" s="113"/>
      <c r="E65" s="113"/>
      <c r="F65" s="113"/>
      <c r="G65" s="114">
        <f>G64*0.05</f>
        <v>1036603</v>
      </c>
    </row>
    <row r="66" spans="2:7" ht="12" customHeight="1" x14ac:dyDescent="0.25">
      <c r="B66" s="115" t="s">
        <v>38</v>
      </c>
      <c r="C66" s="116"/>
      <c r="D66" s="116"/>
      <c r="E66" s="116"/>
      <c r="F66" s="116"/>
      <c r="G66" s="117">
        <f>G65+G64</f>
        <v>21768663</v>
      </c>
    </row>
    <row r="67" spans="2:7" ht="12" customHeight="1" x14ac:dyDescent="0.25">
      <c r="B67" s="112" t="s">
        <v>39</v>
      </c>
      <c r="C67" s="113"/>
      <c r="D67" s="113"/>
      <c r="E67" s="113"/>
      <c r="F67" s="113"/>
      <c r="G67" s="114">
        <f>G12</f>
        <v>31200000</v>
      </c>
    </row>
    <row r="68" spans="2:7" ht="12.75" customHeight="1" x14ac:dyDescent="0.25">
      <c r="B68" s="118" t="s">
        <v>40</v>
      </c>
      <c r="C68" s="119"/>
      <c r="D68" s="119"/>
      <c r="E68" s="119"/>
      <c r="F68" s="119"/>
      <c r="G68" s="120">
        <f>G67-G66</f>
        <v>9431337</v>
      </c>
    </row>
    <row r="69" spans="2:7" ht="12" customHeight="1" x14ac:dyDescent="0.25">
      <c r="B69" s="61" t="s">
        <v>102</v>
      </c>
      <c r="C69" s="62"/>
      <c r="D69" s="62"/>
      <c r="E69" s="62"/>
      <c r="F69" s="62"/>
      <c r="G69" s="63"/>
    </row>
    <row r="70" spans="2:7" ht="12" customHeight="1" thickBot="1" x14ac:dyDescent="0.3">
      <c r="B70" s="64"/>
      <c r="C70" s="62"/>
      <c r="D70" s="62"/>
      <c r="E70" s="62"/>
      <c r="F70" s="62"/>
      <c r="G70" s="63"/>
    </row>
    <row r="71" spans="2:7" ht="12" customHeight="1" x14ac:dyDescent="0.25">
      <c r="B71" s="65" t="s">
        <v>103</v>
      </c>
      <c r="C71" s="66"/>
      <c r="D71" s="66"/>
      <c r="E71" s="66"/>
      <c r="F71" s="67"/>
      <c r="G71" s="63"/>
    </row>
    <row r="72" spans="2:7" ht="12" customHeight="1" x14ac:dyDescent="0.25">
      <c r="B72" s="68" t="s">
        <v>41</v>
      </c>
      <c r="C72" s="69"/>
      <c r="D72" s="69"/>
      <c r="E72" s="69"/>
      <c r="F72" s="70"/>
      <c r="G72" s="63"/>
    </row>
    <row r="73" spans="2:7" ht="12" customHeight="1" x14ac:dyDescent="0.25">
      <c r="B73" s="68" t="s">
        <v>57</v>
      </c>
      <c r="C73" s="69"/>
      <c r="D73" s="69"/>
      <c r="E73" s="69"/>
      <c r="F73" s="70"/>
      <c r="G73" s="63"/>
    </row>
    <row r="74" spans="2:7" ht="12" customHeight="1" x14ac:dyDescent="0.25">
      <c r="B74" s="68" t="s">
        <v>58</v>
      </c>
      <c r="C74" s="69"/>
      <c r="D74" s="69"/>
      <c r="E74" s="69"/>
      <c r="F74" s="70"/>
      <c r="G74" s="63"/>
    </row>
    <row r="75" spans="2:7" ht="12" customHeight="1" x14ac:dyDescent="0.25">
      <c r="B75" s="68" t="s">
        <v>59</v>
      </c>
      <c r="C75" s="69"/>
      <c r="D75" s="69"/>
      <c r="E75" s="69"/>
      <c r="F75" s="70"/>
      <c r="G75" s="63"/>
    </row>
    <row r="76" spans="2:7" ht="12" customHeight="1" x14ac:dyDescent="0.25">
      <c r="B76" s="68" t="s">
        <v>60</v>
      </c>
      <c r="C76" s="69"/>
      <c r="D76" s="69"/>
      <c r="E76" s="69"/>
      <c r="F76" s="70"/>
      <c r="G76" s="63"/>
    </row>
    <row r="77" spans="2:7" ht="12" customHeight="1" x14ac:dyDescent="0.25">
      <c r="B77" s="68" t="s">
        <v>85</v>
      </c>
      <c r="C77" s="69"/>
      <c r="D77" s="69"/>
      <c r="E77" s="69"/>
      <c r="F77" s="70"/>
      <c r="G77" s="63"/>
    </row>
    <row r="78" spans="2:7" ht="12" customHeight="1" x14ac:dyDescent="0.25">
      <c r="B78" s="68" t="s">
        <v>86</v>
      </c>
      <c r="C78" s="69"/>
      <c r="D78" s="69"/>
      <c r="E78" s="69"/>
      <c r="F78" s="70"/>
      <c r="G78" s="63"/>
    </row>
    <row r="79" spans="2:7" ht="12" customHeight="1" thickBot="1" x14ac:dyDescent="0.3">
      <c r="B79" s="71" t="s">
        <v>87</v>
      </c>
      <c r="C79" s="72"/>
      <c r="D79" s="72"/>
      <c r="E79" s="72"/>
      <c r="F79" s="73"/>
      <c r="G79" s="63"/>
    </row>
    <row r="80" spans="2:7" ht="12" customHeight="1" thickBot="1" x14ac:dyDescent="0.3">
      <c r="B80" s="64"/>
      <c r="C80" s="69"/>
      <c r="D80" s="69"/>
      <c r="E80" s="69"/>
      <c r="F80" s="69"/>
      <c r="G80" s="63"/>
    </row>
    <row r="81" spans="2:7" ht="12" customHeight="1" thickBot="1" x14ac:dyDescent="0.3">
      <c r="B81" s="121" t="s">
        <v>42</v>
      </c>
      <c r="C81" s="122"/>
      <c r="D81" s="74"/>
      <c r="E81" s="75"/>
      <c r="F81" s="75"/>
      <c r="G81" s="63"/>
    </row>
    <row r="82" spans="2:7" ht="12" customHeight="1" x14ac:dyDescent="0.25">
      <c r="B82" s="76" t="s">
        <v>34</v>
      </c>
      <c r="C82" s="77" t="s">
        <v>43</v>
      </c>
      <c r="D82" s="78" t="s">
        <v>44</v>
      </c>
      <c r="E82" s="75"/>
      <c r="F82" s="75"/>
      <c r="G82" s="63"/>
    </row>
    <row r="83" spans="2:7" ht="12" customHeight="1" x14ac:dyDescent="0.25">
      <c r="B83" s="79" t="s">
        <v>45</v>
      </c>
      <c r="C83" s="80">
        <f>+G28</f>
        <v>9010000</v>
      </c>
      <c r="D83" s="81">
        <f>(C83/C89)</f>
        <v>0.41389772077412379</v>
      </c>
      <c r="E83" s="75"/>
      <c r="F83" s="75"/>
      <c r="G83" s="63"/>
    </row>
    <row r="84" spans="2:7" ht="12" customHeight="1" x14ac:dyDescent="0.25">
      <c r="B84" s="79" t="s">
        <v>46</v>
      </c>
      <c r="C84" s="82">
        <v>0</v>
      </c>
      <c r="D84" s="81">
        <v>0</v>
      </c>
      <c r="E84" s="75"/>
      <c r="F84" s="75"/>
      <c r="G84" s="63"/>
    </row>
    <row r="85" spans="2:7" ht="12" customHeight="1" x14ac:dyDescent="0.25">
      <c r="B85" s="79" t="s">
        <v>47</v>
      </c>
      <c r="C85" s="80">
        <f>+G38</f>
        <v>0</v>
      </c>
      <c r="D85" s="81">
        <f>(C85/C89)</f>
        <v>0</v>
      </c>
      <c r="E85" s="75"/>
      <c r="F85" s="75"/>
      <c r="G85" s="63"/>
    </row>
    <row r="86" spans="2:7" ht="12" customHeight="1" x14ac:dyDescent="0.25">
      <c r="B86" s="79" t="s">
        <v>28</v>
      </c>
      <c r="C86" s="80">
        <f>+G56</f>
        <v>11047060</v>
      </c>
      <c r="D86" s="81">
        <f>(C86/C89)</f>
        <v>0.50747535574417224</v>
      </c>
      <c r="E86" s="75"/>
      <c r="F86" s="75"/>
      <c r="G86" s="63"/>
    </row>
    <row r="87" spans="2:7" ht="12.75" customHeight="1" x14ac:dyDescent="0.25">
      <c r="B87" s="79" t="s">
        <v>48</v>
      </c>
      <c r="C87" s="83">
        <f>+G62</f>
        <v>675000</v>
      </c>
      <c r="D87" s="81">
        <f>(C87/C89)</f>
        <v>3.1007875862656332E-2</v>
      </c>
      <c r="E87" s="84"/>
      <c r="F87" s="84"/>
      <c r="G87" s="63"/>
    </row>
    <row r="88" spans="2:7" ht="12" customHeight="1" x14ac:dyDescent="0.25">
      <c r="B88" s="79" t="s">
        <v>49</v>
      </c>
      <c r="C88" s="83">
        <f>+G65</f>
        <v>1036603</v>
      </c>
      <c r="D88" s="81">
        <f>(C88/C89)</f>
        <v>4.7619047619047616E-2</v>
      </c>
      <c r="E88" s="84"/>
      <c r="F88" s="84"/>
      <c r="G88" s="63"/>
    </row>
    <row r="89" spans="2:7" ht="12.75" customHeight="1" thickBot="1" x14ac:dyDescent="0.3">
      <c r="B89" s="85" t="s">
        <v>50</v>
      </c>
      <c r="C89" s="86">
        <f>SUM(C83:C88)</f>
        <v>21768663</v>
      </c>
      <c r="D89" s="87">
        <f>SUM(D83:D88)</f>
        <v>1</v>
      </c>
      <c r="E89" s="84"/>
      <c r="F89" s="84"/>
      <c r="G89" s="63"/>
    </row>
    <row r="90" spans="2:7" ht="12.75" customHeight="1" x14ac:dyDescent="0.25">
      <c r="B90" s="84"/>
      <c r="C90" s="84"/>
      <c r="D90" s="84"/>
      <c r="E90" s="84"/>
      <c r="F90" s="84"/>
      <c r="G90" s="63"/>
    </row>
    <row r="91" spans="2:7" ht="12" customHeight="1" thickBot="1" x14ac:dyDescent="0.3">
      <c r="B91" s="88"/>
      <c r="C91" s="62"/>
      <c r="D91" s="62"/>
      <c r="E91" s="62"/>
      <c r="F91" s="62"/>
      <c r="G91" s="63"/>
    </row>
    <row r="92" spans="2:7" ht="12.75" customHeight="1" thickBot="1" x14ac:dyDescent="0.3">
      <c r="B92" s="89"/>
      <c r="C92" s="90" t="s">
        <v>91</v>
      </c>
      <c r="D92" s="91"/>
      <c r="E92" s="92"/>
      <c r="F92" s="84"/>
      <c r="G92" s="63"/>
    </row>
    <row r="93" spans="2:7" ht="15.6" customHeight="1" x14ac:dyDescent="0.25">
      <c r="B93" s="93" t="s">
        <v>89</v>
      </c>
      <c r="C93" s="94">
        <f>+E93*(1-0.3)</f>
        <v>16800</v>
      </c>
      <c r="D93" s="94">
        <f>+E93*(1-0.2)</f>
        <v>19200</v>
      </c>
      <c r="E93" s="95">
        <v>24000</v>
      </c>
      <c r="F93" s="96"/>
      <c r="G93" s="97"/>
    </row>
    <row r="94" spans="2:7" ht="11.25" customHeight="1" thickBot="1" x14ac:dyDescent="0.3">
      <c r="B94" s="85" t="s">
        <v>90</v>
      </c>
      <c r="C94" s="86">
        <f>(G66/C93)</f>
        <v>1295.7537500000001</v>
      </c>
      <c r="D94" s="86">
        <f>(G66/D93)</f>
        <v>1133.7845312500001</v>
      </c>
      <c r="E94" s="98">
        <f>(G66/E93)</f>
        <v>907.02762499999994</v>
      </c>
      <c r="F94" s="96"/>
      <c r="G94" s="97"/>
    </row>
    <row r="95" spans="2:7" ht="11.25" customHeight="1" x14ac:dyDescent="0.25">
      <c r="B95" s="99" t="s">
        <v>51</v>
      </c>
      <c r="C95" s="69"/>
      <c r="D95" s="69"/>
      <c r="E95" s="69"/>
      <c r="F95" s="69"/>
      <c r="G95" s="69"/>
    </row>
  </sheetData>
  <mergeCells count="13">
    <mergeCell ref="B81:C81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2022-01-10T18:44:08Z</cp:lastPrinted>
  <dcterms:created xsi:type="dcterms:W3CDTF">2020-11-27T12:49:26Z</dcterms:created>
  <dcterms:modified xsi:type="dcterms:W3CDTF">2023-02-03T18:51:01Z</dcterms:modified>
</cp:coreProperties>
</file>