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maldonado\Desktop\FICHAS TECNICAS 2023\Costos Para Fichas\Ficha Tecnica A Norte 2023-2024\"/>
    </mc:Choice>
  </mc:AlternateContent>
  <bookViews>
    <workbookView xWindow="0" yWindow="0" windowWidth="25200" windowHeight="11385"/>
  </bookViews>
  <sheets>
    <sheet name="LIMON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D92" i="1" l="1"/>
  <c r="G59" i="1"/>
  <c r="G60" i="1"/>
  <c r="G61" i="1"/>
  <c r="G58" i="1"/>
  <c r="G21" i="1"/>
  <c r="G22" i="1"/>
  <c r="G23" i="1"/>
  <c r="G24" i="1"/>
  <c r="G25" i="1"/>
  <c r="G26" i="1"/>
  <c r="G27" i="1"/>
  <c r="G20" i="1"/>
  <c r="G11" i="1"/>
  <c r="G63" i="1" l="1"/>
  <c r="C86" i="1" s="1"/>
  <c r="G28" i="1"/>
  <c r="C82" i="1" s="1"/>
  <c r="G53" i="1"/>
  <c r="G51" i="1"/>
  <c r="G50" i="1"/>
  <c r="G48" i="1"/>
  <c r="G47" i="1"/>
  <c r="G45" i="1"/>
  <c r="G68" i="1"/>
  <c r="G54" i="1" l="1"/>
  <c r="C85" i="1" s="1"/>
  <c r="G40" i="1"/>
  <c r="G65" i="1" l="1"/>
  <c r="G66" i="1" s="1"/>
  <c r="G67" i="1" s="1"/>
  <c r="C84" i="1"/>
  <c r="D93" i="1" l="1"/>
  <c r="C87" i="1"/>
  <c r="C88" i="1" s="1"/>
  <c r="D84" i="1" s="1"/>
  <c r="E93" i="1" l="1"/>
  <c r="C93" i="1"/>
  <c r="G69" i="1"/>
  <c r="D85" i="1"/>
  <c r="D82" i="1"/>
  <c r="D86" i="1"/>
  <c r="D87" i="1"/>
  <c r="D88" i="1" l="1"/>
</calcChain>
</file>

<file path=xl/sharedStrings.xml><?xml version="1.0" encoding="utf-8"?>
<sst xmlns="http://schemas.openxmlformats.org/spreadsheetml/2006/main" count="167" uniqueCount="117">
  <si>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</si>
  <si>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</si>
  <si>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</si>
  <si>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</si>
  <si>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</si>
  <si>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</si>
  <si>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</si>
  <si>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</si>
  <si>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</si>
  <si>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</si>
  <si>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</si>
  <si>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</si>
  <si>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</si>
  <si>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</si>
  <si>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</si>
  <si>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</si>
  <si>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</si>
  <si>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</si>
  <si>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</si>
  <si>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</si>
  <si>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</si>
  <si>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</si>
  <si>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</si>
  <si>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</si>
  <si>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</si>
  <si>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</si>
  <si>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</si>
  <si>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</si>
  <si>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</si>
  <si>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</si>
  <si>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</si>
  <si>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SEMILLA</t>
  </si>
  <si>
    <t>Semilla</t>
  </si>
  <si>
    <t>bolsas</t>
  </si>
  <si>
    <t>FERTILIZANTES</t>
  </si>
  <si>
    <t>Kg</t>
  </si>
  <si>
    <t>kg</t>
  </si>
  <si>
    <t>HERBICIDAS</t>
  </si>
  <si>
    <t>Primagram Gold 660 SC</t>
  </si>
  <si>
    <t>Lt.</t>
  </si>
  <si>
    <t>INSECTICIDAS</t>
  </si>
  <si>
    <t>Lorsban 4 E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</si>
  <si>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</si>
  <si>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</si>
  <si>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</si>
  <si>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</si>
  <si>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</si>
  <si>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</si>
  <si>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</si>
  <si>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</si>
  <si>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</si>
  <si>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</si>
  <si>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</si>
  <si>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</si>
  <si>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</si>
  <si>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</si>
  <si>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</si>
  <si>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</si>
  <si>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</si>
  <si>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</si>
  <si>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</si>
  <si>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</si>
  <si>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</si>
  <si>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</si>
  <si>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</si>
  <si>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</si>
  <si>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</si>
  <si>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JA</t>
  </si>
  <si>
    <t>Limpias</t>
  </si>
  <si>
    <t>LIMON</t>
  </si>
  <si>
    <t>MEDIO</t>
  </si>
  <si>
    <t>METROPOLITANA</t>
  </si>
  <si>
    <t>NORTE</t>
  </si>
  <si>
    <t>MERCADO INTERNO</t>
  </si>
  <si>
    <t>HELADAS/DISPONIBILIDAD DE AGUA</t>
  </si>
  <si>
    <t>RENDIMIENTO (kg/há.)</t>
  </si>
  <si>
    <t>PRECIO ESPERADO ($/kg)</t>
  </si>
  <si>
    <t>Aplicación de Pesticidas</t>
  </si>
  <si>
    <t>Jun-Dic</t>
  </si>
  <si>
    <t>Poda (Ordenar Planta)</t>
  </si>
  <si>
    <t>Jul-Sep</t>
  </si>
  <si>
    <t>Aplicación de Fertilizante</t>
  </si>
  <si>
    <t>Ago-Mar</t>
  </si>
  <si>
    <t>Riegos y limpias de Acequias</t>
  </si>
  <si>
    <t>Todo el año</t>
  </si>
  <si>
    <t>Control de Malezas (Labor del metro)</t>
  </si>
  <si>
    <t xml:space="preserve">Cosecha </t>
  </si>
  <si>
    <t>Sep-Dic</t>
  </si>
  <si>
    <t>Cosecha y selección</t>
  </si>
  <si>
    <t xml:space="preserve"> </t>
  </si>
  <si>
    <t>Oct-Nov</t>
  </si>
  <si>
    <t>Aplicaciónes de Pesticidas</t>
  </si>
  <si>
    <t>Acarreo de Insumos e implementos</t>
  </si>
  <si>
    <t>Sacar Bins y Cargar Camión</t>
  </si>
  <si>
    <t>Bins</t>
  </si>
  <si>
    <t>Mallas Amarilla</t>
  </si>
  <si>
    <t xml:space="preserve">Unidad </t>
  </si>
  <si>
    <t>Materiales: Capachos o Baldes de 10 lts y Otros</t>
  </si>
  <si>
    <t>Ago</t>
  </si>
  <si>
    <t>Bins (Duración 5 años)</t>
  </si>
  <si>
    <t>Analisis Foliar</t>
  </si>
  <si>
    <t>Mar-Abr</t>
  </si>
  <si>
    <t>Nov</t>
  </si>
  <si>
    <t>ESCENARIOS COSTO UNITARIO  ($/kg)</t>
  </si>
  <si>
    <t>Costo unitario ($/ Kg) (*)</t>
  </si>
  <si>
    <t>Rendimiento (kg/há)</t>
  </si>
  <si>
    <t>Sept-Dic</t>
  </si>
  <si>
    <t xml:space="preserve">Urea </t>
  </si>
  <si>
    <t>Mezcla</t>
  </si>
  <si>
    <t>Option Pro 32% WG (*)</t>
  </si>
  <si>
    <t xml:space="preserve">Dic </t>
  </si>
  <si>
    <t>Traslado a mercado mayorista</t>
  </si>
  <si>
    <t>PLATEADO PRIMERA</t>
  </si>
  <si>
    <t>CURACAVI</t>
  </si>
  <si>
    <t>MARZO 2023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</si>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</sst>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  <numFmt numFmtId="167" formatCode="_-* #,##0.00\ _€_-;\-* #,##0.00\ _€_-;_-* &quot;-&quot;??\ _€_-;_-@_-"/>
  </numFmts>
  <fonts count="11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10"/>
      <name val="Arial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 applyNumberFormat="0" applyFill="0" applyBorder="0" applyProtection="0"/>
    <xf numFmtId="0" fontId="4" fillId="0" borderId="20"/>
    <xf numFmtId="167" fontId="4" fillId="0" borderId="20" applyFont="0" applyFill="0" applyBorder="0" applyAlignment="0" applyProtection="0"/>
  </cellStyleXfs>
  <cellXfs count="186">
    <xf numFmtId="0" fontId="0" fillId="0" borderId="0" xfId="0" applyFont="1" applyAlignment="1"/>
    <xf numFmtId="49" fontId="1" fillId="2" borderId="5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right"/>
    </xf>
    <xf numFmtId="49" fontId="1" fillId="2" borderId="6" xfId="0" applyNumberFormat="1" applyFont="1" applyFill="1" applyBorder="1" applyAlignment="1">
      <alignment horizontal="right" wrapText="1"/>
    </xf>
    <xf numFmtId="49" fontId="1" fillId="2" borderId="6" xfId="0" applyNumberFormat="1" applyFont="1" applyFill="1" applyBorder="1" applyAlignment="1"/>
    <xf numFmtId="0" fontId="1" fillId="2" borderId="6" xfId="0" applyFont="1" applyFill="1" applyBorder="1" applyAlignment="1"/>
    <xf numFmtId="3" fontId="1" fillId="2" borderId="6" xfId="0" applyNumberFormat="1" applyFont="1" applyFill="1" applyBorder="1" applyAlignment="1">
      <alignment horizontal="right" wrapText="1"/>
    </xf>
    <xf numFmtId="49" fontId="1" fillId="2" borderId="6" xfId="0" applyNumberFormat="1" applyFont="1" applyFill="1" applyBorder="1" applyAlignment="1">
      <alignment horizontal="center" wrapText="1"/>
    </xf>
    <xf numFmtId="49" fontId="2" fillId="3" borderId="14" xfId="0" applyNumberFormat="1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166" fontId="1" fillId="2" borderId="6" xfId="0" applyNumberFormat="1" applyFont="1" applyFill="1" applyBorder="1" applyAlignment="1"/>
    <xf numFmtId="0" fontId="1" fillId="2" borderId="6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right" vertical="center" wrapText="1"/>
    </xf>
    <xf numFmtId="49" fontId="1" fillId="2" borderId="48" xfId="0" applyNumberFormat="1" applyFont="1" applyFill="1" applyBorder="1" applyAlignment="1">
      <alignment wrapText="1"/>
    </xf>
    <xf numFmtId="49" fontId="1" fillId="2" borderId="48" xfId="0" applyNumberFormat="1" applyFont="1" applyFill="1" applyBorder="1" applyAlignment="1">
      <alignment horizontal="center" wrapText="1"/>
    </xf>
    <xf numFmtId="0" fontId="1" fillId="2" borderId="48" xfId="0" applyNumberFormat="1" applyFont="1" applyFill="1" applyBorder="1" applyAlignment="1">
      <alignment horizontal="center" wrapText="1"/>
    </xf>
    <xf numFmtId="49" fontId="2" fillId="3" borderId="48" xfId="0" applyNumberFormat="1" applyFont="1" applyFill="1" applyBorder="1" applyAlignment="1">
      <alignment vertical="center"/>
    </xf>
    <xf numFmtId="0" fontId="2" fillId="3" borderId="48" xfId="0" applyFont="1" applyFill="1" applyBorder="1" applyAlignment="1">
      <alignment horizontal="center" vertical="center"/>
    </xf>
    <xf numFmtId="3" fontId="1" fillId="2" borderId="48" xfId="0" applyNumberFormat="1" applyFont="1" applyFill="1" applyBorder="1" applyAlignment="1">
      <alignment horizontal="center" wrapText="1"/>
    </xf>
    <xf numFmtId="3" fontId="2" fillId="3" borderId="48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wrapText="1"/>
    </xf>
    <xf numFmtId="3" fontId="2" fillId="3" borderId="14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/>
    <xf numFmtId="3" fontId="1" fillId="0" borderId="20" xfId="0" applyNumberFormat="1" applyFont="1" applyFill="1" applyBorder="1" applyAlignment="1"/>
    <xf numFmtId="49" fontId="1" fillId="0" borderId="20" xfId="0" applyNumberFormat="1" applyFont="1" applyFill="1" applyBorder="1" applyAlignment="1">
      <alignment horizontal="right" vertical="center" wrapText="1"/>
    </xf>
    <xf numFmtId="166" fontId="1" fillId="0" borderId="20" xfId="0" applyNumberFormat="1" applyFont="1" applyFill="1" applyBorder="1" applyAlignment="1"/>
    <xf numFmtId="3" fontId="1" fillId="0" borderId="20" xfId="0" applyNumberFormat="1" applyFont="1" applyFill="1" applyBorder="1" applyAlignment="1">
      <alignment horizontal="right" wrapText="1"/>
    </xf>
    <xf numFmtId="49" fontId="1" fillId="0" borderId="20" xfId="0" applyNumberFormat="1" applyFont="1" applyFill="1" applyBorder="1" applyAlignment="1">
      <alignment horizontal="right"/>
    </xf>
    <xf numFmtId="49" fontId="1" fillId="0" borderId="20" xfId="0" applyNumberFormat="1" applyFont="1" applyFill="1" applyBorder="1" applyAlignment="1">
      <alignment horizontal="right" wrapText="1"/>
    </xf>
    <xf numFmtId="3" fontId="2" fillId="0" borderId="20" xfId="0" applyNumberFormat="1" applyFont="1" applyFill="1" applyBorder="1" applyAlignment="1">
      <alignment horizontal="center" vertical="center"/>
    </xf>
    <xf numFmtId="3" fontId="1" fillId="0" borderId="20" xfId="0" applyNumberFormat="1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left" vertical="center" wrapText="1"/>
    </xf>
    <xf numFmtId="3" fontId="1" fillId="0" borderId="20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/>
    <xf numFmtId="49" fontId="1" fillId="0" borderId="6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/>
    <xf numFmtId="0" fontId="1" fillId="0" borderId="6" xfId="0" applyFont="1" applyFill="1" applyBorder="1" applyAlignment="1">
      <alignment horizontal="center"/>
    </xf>
    <xf numFmtId="49" fontId="1" fillId="0" borderId="18" xfId="0" applyNumberFormat="1" applyFont="1" applyFill="1" applyBorder="1" applyAlignment="1"/>
    <xf numFmtId="49" fontId="1" fillId="0" borderId="18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center"/>
    </xf>
    <xf numFmtId="3" fontId="1" fillId="0" borderId="18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wrapText="1"/>
    </xf>
    <xf numFmtId="49" fontId="1" fillId="0" borderId="6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wrapText="1"/>
    </xf>
    <xf numFmtId="0" fontId="2" fillId="2" borderId="20" xfId="0" applyFont="1" applyFill="1" applyBorder="1" applyAlignment="1">
      <alignment vertic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0" borderId="20" xfId="0" applyFont="1" applyFill="1" applyBorder="1" applyAlignment="1"/>
    <xf numFmtId="0" fontId="1" fillId="0" borderId="0" xfId="0" applyNumberFormat="1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49" fontId="6" fillId="3" borderId="5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/>
    </xf>
    <xf numFmtId="17" fontId="7" fillId="0" borderId="60" xfId="1" applyNumberFormat="1" applyFont="1" applyBorder="1" applyAlignment="1">
      <alignment horizontal="right" vertical="center"/>
    </xf>
    <xf numFmtId="0" fontId="1" fillId="2" borderId="8" xfId="0" applyFont="1" applyFill="1" applyBorder="1" applyAlignment="1">
      <alignment wrapText="1"/>
    </xf>
    <xf numFmtId="14" fontId="1" fillId="2" borderId="9" xfId="0" applyNumberFormat="1" applyFont="1" applyFill="1" applyBorder="1" applyAlignment="1"/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justify" wrapText="1"/>
    </xf>
    <xf numFmtId="0" fontId="1" fillId="0" borderId="20" xfId="0" applyFont="1" applyFill="1" applyBorder="1" applyAlignment="1">
      <alignment horizontal="justify" wrapText="1"/>
    </xf>
    <xf numFmtId="0" fontId="1" fillId="2" borderId="10" xfId="0" applyFont="1" applyFill="1" applyBorder="1" applyAlignment="1"/>
    <xf numFmtId="0" fontId="8" fillId="0" borderId="20" xfId="0" applyFont="1" applyFill="1" applyBorder="1" applyAlignment="1">
      <alignment horizontal="center" vertical="center"/>
    </xf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 applyAlignment="1"/>
    <xf numFmtId="49" fontId="6" fillId="5" borderId="49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2" borderId="21" xfId="0" applyFont="1" applyFill="1" applyBorder="1" applyAlignment="1"/>
    <xf numFmtId="49" fontId="6" fillId="3" borderId="48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horizontal="center" vertical="center" wrapText="1"/>
    </xf>
    <xf numFmtId="0" fontId="1" fillId="2" borderId="52" xfId="0" applyFont="1" applyFill="1" applyBorder="1" applyAlignment="1"/>
    <xf numFmtId="0" fontId="1" fillId="2" borderId="53" xfId="0" applyFont="1" applyFill="1" applyBorder="1" applyAlignment="1"/>
    <xf numFmtId="0" fontId="1" fillId="2" borderId="53" xfId="0" applyFont="1" applyFill="1" applyBorder="1" applyAlignment="1">
      <alignment horizontal="center"/>
    </xf>
    <xf numFmtId="3" fontId="1" fillId="2" borderId="53" xfId="0" applyNumberFormat="1" applyFont="1" applyFill="1" applyBorder="1" applyAlignment="1"/>
    <xf numFmtId="49" fontId="6" fillId="5" borderId="14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49" fontId="6" fillId="3" borderId="14" xfId="0" applyNumberFormat="1" applyFont="1" applyFill="1" applyBorder="1" applyAlignment="1">
      <alignment horizontal="center" vertical="center"/>
    </xf>
    <xf numFmtId="49" fontId="6" fillId="3" borderId="14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vertical="center"/>
    </xf>
    <xf numFmtId="3" fontId="1" fillId="2" borderId="14" xfId="0" applyNumberFormat="1" applyFont="1" applyFill="1" applyBorder="1" applyAlignment="1">
      <alignment horizontal="center" vertical="center"/>
    </xf>
    <xf numFmtId="3" fontId="1" fillId="0" borderId="20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1" fillId="2" borderId="16" xfId="0" applyFont="1" applyFill="1" applyBorder="1" applyAlignment="1"/>
    <xf numFmtId="0" fontId="1" fillId="2" borderId="17" xfId="0" applyFont="1" applyFill="1" applyBorder="1" applyAlignment="1"/>
    <xf numFmtId="0" fontId="1" fillId="2" borderId="17" xfId="0" applyFont="1" applyFill="1" applyBorder="1" applyAlignment="1">
      <alignment horizontal="center"/>
    </xf>
    <xf numFmtId="3" fontId="1" fillId="2" borderId="17" xfId="0" applyNumberFormat="1" applyFont="1" applyFill="1" applyBorder="1" applyAlignment="1"/>
    <xf numFmtId="49" fontId="6" fillId="3" borderId="13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/>
    <xf numFmtId="0" fontId="1" fillId="0" borderId="0" xfId="0" applyNumberFormat="1" applyFont="1" applyFill="1" applyAlignment="1"/>
    <xf numFmtId="0" fontId="1" fillId="0" borderId="0" xfId="0" applyFont="1" applyFill="1" applyAlignment="1"/>
    <xf numFmtId="49" fontId="2" fillId="3" borderId="19" xfId="0" applyNumberFormat="1" applyFont="1" applyFill="1" applyBorder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vertical="center"/>
    </xf>
    <xf numFmtId="3" fontId="2" fillId="3" borderId="19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/>
    <xf numFmtId="0" fontId="1" fillId="2" borderId="22" xfId="0" applyFont="1" applyFill="1" applyBorder="1" applyAlignment="1">
      <alignment horizontal="center"/>
    </xf>
    <xf numFmtId="3" fontId="1" fillId="2" borderId="22" xfId="0" applyNumberFormat="1" applyFont="1" applyFill="1" applyBorder="1" applyAlignment="1"/>
    <xf numFmtId="49" fontId="6" fillId="5" borderId="23" xfId="0" applyNumberFormat="1" applyFont="1" applyFill="1" applyBorder="1" applyAlignment="1">
      <alignment vertical="center"/>
    </xf>
    <xf numFmtId="0" fontId="6" fillId="5" borderId="24" xfId="0" applyFont="1" applyFill="1" applyBorder="1" applyAlignment="1">
      <alignment vertical="center"/>
    </xf>
    <xf numFmtId="0" fontId="6" fillId="5" borderId="24" xfId="0" applyFont="1" applyFill="1" applyBorder="1" applyAlignment="1">
      <alignment horizontal="center" vertical="center"/>
    </xf>
    <xf numFmtId="164" fontId="6" fillId="5" borderId="25" xfId="0" applyNumberFormat="1" applyFont="1" applyFill="1" applyBorder="1" applyAlignment="1">
      <alignment vertical="center"/>
    </xf>
    <xf numFmtId="164" fontId="6" fillId="0" borderId="20" xfId="0" applyNumberFormat="1" applyFont="1" applyFill="1" applyBorder="1" applyAlignment="1">
      <alignment vertical="center"/>
    </xf>
    <xf numFmtId="49" fontId="6" fillId="3" borderId="26" xfId="0" applyNumberFormat="1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164" fontId="6" fillId="3" borderId="27" xfId="0" applyNumberFormat="1" applyFont="1" applyFill="1" applyBorder="1" applyAlignment="1">
      <alignment vertical="center"/>
    </xf>
    <xf numFmtId="49" fontId="6" fillId="5" borderId="26" xfId="0" applyNumberFormat="1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164" fontId="6" fillId="5" borderId="27" xfId="0" applyNumberFormat="1" applyFont="1" applyFill="1" applyBorder="1" applyAlignment="1">
      <alignment vertical="center"/>
    </xf>
    <xf numFmtId="49" fontId="6" fillId="5" borderId="28" xfId="0" applyNumberFormat="1" applyFont="1" applyFill="1" applyBorder="1" applyAlignment="1">
      <alignment vertical="center"/>
    </xf>
    <xf numFmtId="0" fontId="6" fillId="5" borderId="29" xfId="0" applyFont="1" applyFill="1" applyBorder="1" applyAlignment="1">
      <alignment vertical="center"/>
    </xf>
    <xf numFmtId="0" fontId="6" fillId="5" borderId="29" xfId="0" applyFont="1" applyFill="1" applyBorder="1" applyAlignment="1">
      <alignment horizontal="center" vertical="center"/>
    </xf>
    <xf numFmtId="164" fontId="6" fillId="6" borderId="30" xfId="0" applyNumberFormat="1" applyFont="1" applyFill="1" applyBorder="1" applyAlignment="1">
      <alignment vertical="center"/>
    </xf>
    <xf numFmtId="49" fontId="1" fillId="2" borderId="20" xfId="0" applyNumberFormat="1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49" fontId="3" fillId="2" borderId="36" xfId="0" applyNumberFormat="1" applyFont="1" applyFill="1" applyBorder="1" applyAlignment="1">
      <alignment vertical="center"/>
    </xf>
    <xf numFmtId="0" fontId="1" fillId="2" borderId="37" xfId="0" applyFont="1" applyFill="1" applyBorder="1" applyAlignment="1"/>
    <xf numFmtId="0" fontId="1" fillId="2" borderId="37" xfId="0" applyFont="1" applyFill="1" applyBorder="1" applyAlignment="1">
      <alignment horizontal="center"/>
    </xf>
    <xf numFmtId="0" fontId="1" fillId="2" borderId="38" xfId="0" applyFont="1" applyFill="1" applyBorder="1" applyAlignment="1"/>
    <xf numFmtId="49" fontId="1" fillId="2" borderId="39" xfId="0" applyNumberFormat="1" applyFont="1" applyFill="1" applyBorder="1" applyAlignment="1">
      <alignment vertical="center"/>
    </xf>
    <xf numFmtId="0" fontId="1" fillId="2" borderId="20" xfId="0" applyFont="1" applyFill="1" applyBorder="1" applyAlignment="1"/>
    <xf numFmtId="0" fontId="1" fillId="2" borderId="20" xfId="0" applyFont="1" applyFill="1" applyBorder="1" applyAlignment="1">
      <alignment horizontal="center"/>
    </xf>
    <xf numFmtId="0" fontId="1" fillId="2" borderId="40" xfId="0" applyFont="1" applyFill="1" applyBorder="1" applyAlignment="1"/>
    <xf numFmtId="49" fontId="1" fillId="2" borderId="41" xfId="0" applyNumberFormat="1" applyFont="1" applyFill="1" applyBorder="1" applyAlignment="1">
      <alignment vertical="center"/>
    </xf>
    <xf numFmtId="0" fontId="1" fillId="2" borderId="42" xfId="0" applyFont="1" applyFill="1" applyBorder="1" applyAlignment="1"/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/>
    <xf numFmtId="0" fontId="1" fillId="7" borderId="20" xfId="0" applyFont="1" applyFill="1" applyBorder="1" applyAlignment="1"/>
    <xf numFmtId="49" fontId="3" fillId="8" borderId="57" xfId="0" applyNumberFormat="1" applyFont="1" applyFill="1" applyBorder="1" applyAlignment="1">
      <alignment vertical="center"/>
    </xf>
    <xf numFmtId="49" fontId="3" fillId="8" borderId="58" xfId="0" applyNumberFormat="1" applyFont="1" applyFill="1" applyBorder="1" applyAlignment="1">
      <alignment vertical="center"/>
    </xf>
    <xf numFmtId="49" fontId="1" fillId="8" borderId="59" xfId="0" applyNumberFormat="1" applyFont="1" applyFill="1" applyBorder="1" applyAlignment="1">
      <alignment horizontal="center"/>
    </xf>
    <xf numFmtId="49" fontId="3" fillId="2" borderId="31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9" fontId="1" fillId="2" borderId="32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vertical="center"/>
    </xf>
    <xf numFmtId="165" fontId="3" fillId="2" borderId="6" xfId="0" applyNumberFormat="1" applyFont="1" applyFill="1" applyBorder="1" applyAlignment="1">
      <alignment vertical="center"/>
    </xf>
    <xf numFmtId="0" fontId="6" fillId="7" borderId="20" xfId="0" applyFont="1" applyFill="1" applyBorder="1" applyAlignment="1">
      <alignment vertical="center"/>
    </xf>
    <xf numFmtId="49" fontId="3" fillId="8" borderId="33" xfId="0" applyNumberFormat="1" applyFont="1" applyFill="1" applyBorder="1" applyAlignment="1">
      <alignment vertical="center"/>
    </xf>
    <xf numFmtId="165" fontId="3" fillId="8" borderId="34" xfId="0" applyNumberFormat="1" applyFont="1" applyFill="1" applyBorder="1" applyAlignment="1">
      <alignment vertical="center"/>
    </xf>
    <xf numFmtId="9" fontId="3" fillId="8" borderId="35" xfId="0" applyNumberFormat="1" applyFont="1" applyFill="1" applyBorder="1" applyAlignment="1">
      <alignment horizontal="center" vertical="center"/>
    </xf>
    <xf numFmtId="49" fontId="3" fillId="8" borderId="44" xfId="0" applyNumberFormat="1" applyFont="1" applyFill="1" applyBorder="1" applyAlignment="1">
      <alignment vertical="center"/>
    </xf>
    <xf numFmtId="3" fontId="3" fillId="8" borderId="45" xfId="0" applyNumberFormat="1" applyFont="1" applyFill="1" applyBorder="1" applyAlignment="1">
      <alignment horizontal="right" vertical="center"/>
    </xf>
    <xf numFmtId="0" fontId="3" fillId="7" borderId="20" xfId="0" applyFont="1" applyFill="1" applyBorder="1" applyAlignment="1">
      <alignment vertical="center"/>
    </xf>
    <xf numFmtId="164" fontId="3" fillId="2" borderId="20" xfId="0" applyNumberFormat="1" applyFont="1" applyFill="1" applyBorder="1" applyAlignment="1">
      <alignment vertical="center"/>
    </xf>
    <xf numFmtId="164" fontId="3" fillId="0" borderId="20" xfId="0" applyNumberFormat="1" applyFont="1" applyFill="1" applyBorder="1" applyAlignment="1">
      <alignment vertical="center"/>
    </xf>
    <xf numFmtId="165" fontId="3" fillId="8" borderId="34" xfId="0" applyNumberFormat="1" applyFont="1" applyFill="1" applyBorder="1" applyAlignment="1">
      <alignment horizontal="center" vertical="center"/>
    </xf>
    <xf numFmtId="165" fontId="3" fillId="8" borderId="35" xfId="0" applyNumberFormat="1" applyFont="1" applyFill="1" applyBorder="1" applyAlignment="1">
      <alignment vertical="center"/>
    </xf>
    <xf numFmtId="0" fontId="1" fillId="0" borderId="0" xfId="0" applyNumberFormat="1" applyFont="1" applyAlignment="1">
      <alignment horizontal="center"/>
    </xf>
    <xf numFmtId="49" fontId="2" fillId="3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49" fontId="8" fillId="3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49" fontId="10" fillId="9" borderId="54" xfId="0" applyNumberFormat="1" applyFont="1" applyFill="1" applyBorder="1" applyAlignment="1">
      <alignment horizontal="center" vertical="center"/>
    </xf>
    <xf numFmtId="49" fontId="10" fillId="9" borderId="55" xfId="0" applyNumberFormat="1" applyFont="1" applyFill="1" applyBorder="1" applyAlignment="1">
      <alignment horizontal="center" vertical="center"/>
    </xf>
    <xf numFmtId="49" fontId="10" fillId="9" borderId="56" xfId="0" applyNumberFormat="1" applyFont="1" applyFill="1" applyBorder="1" applyAlignment="1">
      <alignment horizontal="center" vertical="center"/>
    </xf>
    <xf numFmtId="49" fontId="1" fillId="2" borderId="46" xfId="0" applyNumberFormat="1" applyFont="1" applyFill="1" applyBorder="1" applyAlignment="1">
      <alignment horizontal="center" vertical="center" wrapText="1"/>
    </xf>
    <xf numFmtId="49" fontId="1" fillId="2" borderId="47" xfId="0" applyNumberFormat="1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285748</xdr:colOff>
      <xdr:row>0</xdr:row>
      <xdr:rowOff>0</xdr:rowOff>
    </xdr:from>
    <xdr:to>
      <xdr:col>7</xdr:col>
      <xdr:colOff>9525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8" y="0"/>
          <a:ext cx="6838952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94"/>
  <sheetViews>
    <sheetView showGridLines="0" tabSelected="1" workbookViewId="0">
      <selection activeCell="G11" sqref="G11"/>
    </sheetView>
  </sheetViews>
  <sheetFormatPr baseColWidth="10" defaultColWidth="10.85546875" defaultRowHeight="11.25" customHeight="1" x14ac:dyDescent="0.25"/>
  <cols>
    <col min="1" max="1" width="4.42578125" style="59" customWidth="1"/>
    <col min="2" max="2" width="29.7109375" style="59" customWidth="1"/>
    <col min="3" max="3" width="18.5703125" style="59" customWidth="1"/>
    <col min="4" max="4" width="10.28515625" style="172" customWidth="1"/>
    <col min="5" max="5" width="12.7109375" style="59" customWidth="1"/>
    <col min="6" max="6" width="13.42578125" style="59" customWidth="1"/>
    <col min="7" max="7" width="17.5703125" style="59" customWidth="1"/>
    <col min="8" max="8" width="10.7109375" style="109" customWidth="1"/>
    <col min="9" max="244" width="10.85546875" style="59" customWidth="1"/>
    <col min="245" max="16384" width="10.85546875" style="60"/>
  </cols>
  <sheetData>
    <row r="1" spans="1:8" ht="15" customHeight="1" x14ac:dyDescent="0.25">
      <c r="A1" s="56"/>
      <c r="B1" s="56"/>
      <c r="C1" s="56"/>
      <c r="D1" s="57"/>
      <c r="E1" s="56"/>
      <c r="F1" s="56"/>
      <c r="G1" s="56"/>
      <c r="H1" s="58"/>
    </row>
    <row r="2" spans="1:8" ht="15" customHeight="1" x14ac:dyDescent="0.25">
      <c r="A2" s="56"/>
      <c r="B2" s="56"/>
      <c r="C2" s="56"/>
      <c r="D2" s="57"/>
      <c r="E2" s="56"/>
      <c r="F2" s="56"/>
      <c r="G2" s="56"/>
      <c r="H2" s="58"/>
    </row>
    <row r="3" spans="1:8" ht="15" customHeight="1" x14ac:dyDescent="0.25">
      <c r="A3" s="56"/>
      <c r="B3" s="56"/>
      <c r="C3" s="56"/>
      <c r="D3" s="57"/>
      <c r="E3" s="56"/>
      <c r="F3" s="56"/>
      <c r="G3" s="56"/>
      <c r="H3" s="58"/>
    </row>
    <row r="4" spans="1:8" ht="15" customHeight="1" x14ac:dyDescent="0.25">
      <c r="A4" s="56"/>
      <c r="B4" s="56"/>
      <c r="C4" s="56"/>
      <c r="D4" s="57"/>
      <c r="E4" s="56"/>
      <c r="F4" s="56"/>
      <c r="G4" s="56"/>
      <c r="H4" s="58"/>
    </row>
    <row r="5" spans="1:8" ht="15" customHeight="1" x14ac:dyDescent="0.25">
      <c r="A5" s="56"/>
      <c r="B5" s="56"/>
      <c r="C5" s="56"/>
      <c r="D5" s="57"/>
      <c r="E5" s="56"/>
      <c r="F5" s="56"/>
      <c r="G5" s="56"/>
      <c r="H5" s="58"/>
    </row>
    <row r="6" spans="1:8" ht="15" customHeight="1" x14ac:dyDescent="0.25">
      <c r="A6" s="56"/>
      <c r="B6" s="56"/>
      <c r="C6" s="56"/>
      <c r="D6" s="57"/>
      <c r="E6" s="56"/>
      <c r="F6" s="56"/>
      <c r="G6" s="56"/>
      <c r="H6" s="58"/>
    </row>
    <row r="7" spans="1:8" ht="15" customHeight="1" x14ac:dyDescent="0.25">
      <c r="A7" s="56"/>
      <c r="B7" s="56"/>
      <c r="C7" s="56"/>
      <c r="D7" s="57"/>
      <c r="E7" s="56"/>
      <c r="F7" s="56"/>
      <c r="G7" s="56"/>
      <c r="H7" s="58"/>
    </row>
    <row r="8" spans="1:8" ht="12" customHeight="1" x14ac:dyDescent="0.25">
      <c r="A8" s="61"/>
      <c r="B8" s="62" t="s">
        <v>0</v>
      </c>
      <c r="C8" s="3" t="s">
        <v>69</v>
      </c>
      <c r="D8" s="63"/>
      <c r="E8" s="173" t="s">
        <v>75</v>
      </c>
      <c r="F8" s="174"/>
      <c r="G8" s="31">
        <v>36000</v>
      </c>
      <c r="H8" s="32"/>
    </row>
    <row r="9" spans="1:8" ht="12.75" x14ac:dyDescent="0.25">
      <c r="A9" s="61"/>
      <c r="B9" s="1" t="s">
        <v>1</v>
      </c>
      <c r="C9" s="2" t="s">
        <v>112</v>
      </c>
      <c r="D9" s="63"/>
      <c r="E9" s="184" t="s">
        <v>2</v>
      </c>
      <c r="F9" s="185"/>
      <c r="G9" s="21" t="s">
        <v>106</v>
      </c>
      <c r="H9" s="33"/>
    </row>
    <row r="10" spans="1:8" ht="18" customHeight="1" x14ac:dyDescent="0.25">
      <c r="A10" s="61"/>
      <c r="B10" s="1" t="s">
        <v>3</v>
      </c>
      <c r="C10" s="3" t="s">
        <v>70</v>
      </c>
      <c r="D10" s="63"/>
      <c r="E10" s="175" t="s">
        <v>76</v>
      </c>
      <c r="F10" s="176"/>
      <c r="G10" s="16">
        <v>650</v>
      </c>
      <c r="H10" s="34"/>
    </row>
    <row r="11" spans="1:8" ht="11.25" customHeight="1" x14ac:dyDescent="0.25">
      <c r="A11" s="61"/>
      <c r="B11" s="1" t="s">
        <v>4</v>
      </c>
      <c r="C11" s="4" t="s">
        <v>71</v>
      </c>
      <c r="D11" s="63"/>
      <c r="E11" s="5" t="s">
        <v>5</v>
      </c>
      <c r="F11" s="6"/>
      <c r="G11" s="7">
        <f>G8*G10</f>
        <v>23400000</v>
      </c>
      <c r="H11" s="35"/>
    </row>
    <row r="12" spans="1:8" ht="11.25" customHeight="1" x14ac:dyDescent="0.25">
      <c r="A12" s="61"/>
      <c r="B12" s="1" t="s">
        <v>6</v>
      </c>
      <c r="C12" s="3" t="s">
        <v>72</v>
      </c>
      <c r="D12" s="63"/>
      <c r="E12" s="175" t="s">
        <v>7</v>
      </c>
      <c r="F12" s="176"/>
      <c r="G12" s="3" t="s">
        <v>73</v>
      </c>
      <c r="H12" s="36"/>
    </row>
    <row r="13" spans="1:8" ht="13.5" customHeight="1" x14ac:dyDescent="0.25">
      <c r="A13" s="61"/>
      <c r="B13" s="1" t="s">
        <v>8</v>
      </c>
      <c r="C13" s="3" t="s">
        <v>113</v>
      </c>
      <c r="D13" s="63"/>
      <c r="E13" s="175" t="s">
        <v>9</v>
      </c>
      <c r="F13" s="176"/>
      <c r="G13" s="3" t="s">
        <v>106</v>
      </c>
      <c r="H13" s="36"/>
    </row>
    <row r="14" spans="1:8" ht="24.75" customHeight="1" x14ac:dyDescent="0.25">
      <c r="A14" s="61"/>
      <c r="B14" s="1" t="s">
        <v>10</v>
      </c>
      <c r="C14" s="64" t="s">
        <v>114</v>
      </c>
      <c r="D14" s="63"/>
      <c r="E14" s="177" t="s">
        <v>11</v>
      </c>
      <c r="F14" s="178"/>
      <c r="G14" s="4" t="s">
        <v>74</v>
      </c>
      <c r="H14" s="37"/>
    </row>
    <row r="15" spans="1:8" ht="12" customHeight="1" x14ac:dyDescent="0.25">
      <c r="A15" s="56"/>
      <c r="B15" s="65"/>
      <c r="C15" s="66"/>
      <c r="D15" s="67"/>
      <c r="E15" s="68"/>
      <c r="F15" s="68"/>
      <c r="G15" s="69"/>
      <c r="H15" s="70"/>
    </row>
    <row r="16" spans="1:8" ht="12" customHeight="1" x14ac:dyDescent="0.25">
      <c r="A16" s="71"/>
      <c r="B16" s="179" t="s">
        <v>12</v>
      </c>
      <c r="C16" s="180"/>
      <c r="D16" s="180"/>
      <c r="E16" s="180"/>
      <c r="F16" s="180"/>
      <c r="G16" s="180"/>
      <c r="H16" s="72"/>
    </row>
    <row r="17" spans="1:8" ht="12" customHeight="1" x14ac:dyDescent="0.25">
      <c r="A17" s="56"/>
      <c r="B17" s="73"/>
      <c r="C17" s="74"/>
      <c r="D17" s="75"/>
      <c r="E17" s="74"/>
      <c r="F17" s="76"/>
      <c r="G17" s="76"/>
      <c r="H17" s="58"/>
    </row>
    <row r="18" spans="1:8" ht="12" customHeight="1" x14ac:dyDescent="0.25">
      <c r="A18" s="61"/>
      <c r="B18" s="77" t="s">
        <v>13</v>
      </c>
      <c r="C18" s="78"/>
      <c r="D18" s="79"/>
      <c r="E18" s="80"/>
      <c r="F18" s="80"/>
      <c r="G18" s="80"/>
      <c r="H18" s="81"/>
    </row>
    <row r="19" spans="1:8" ht="39" customHeight="1" x14ac:dyDescent="0.25">
      <c r="A19" s="82"/>
      <c r="B19" s="83" t="s">
        <v>14</v>
      </c>
      <c r="C19" s="83" t="s">
        <v>15</v>
      </c>
      <c r="D19" s="83" t="s">
        <v>16</v>
      </c>
      <c r="E19" s="83" t="s">
        <v>17</v>
      </c>
      <c r="F19" s="83" t="s">
        <v>18</v>
      </c>
      <c r="G19" s="83" t="s">
        <v>19</v>
      </c>
      <c r="H19" s="84"/>
    </row>
    <row r="20" spans="1:8" ht="12.75" customHeight="1" x14ac:dyDescent="0.25">
      <c r="A20" s="82"/>
      <c r="B20" s="22" t="s">
        <v>77</v>
      </c>
      <c r="C20" s="23" t="s">
        <v>20</v>
      </c>
      <c r="D20" s="24">
        <v>8</v>
      </c>
      <c r="E20" s="23" t="s">
        <v>78</v>
      </c>
      <c r="F20" s="27">
        <v>30000</v>
      </c>
      <c r="G20" s="27">
        <f>D20*F20</f>
        <v>240000</v>
      </c>
      <c r="H20" s="39"/>
    </row>
    <row r="21" spans="1:8" ht="12.75" customHeight="1" x14ac:dyDescent="0.25">
      <c r="A21" s="82"/>
      <c r="B21" s="22" t="s">
        <v>79</v>
      </c>
      <c r="C21" s="23" t="s">
        <v>20</v>
      </c>
      <c r="D21" s="24">
        <v>7</v>
      </c>
      <c r="E21" s="23" t="s">
        <v>80</v>
      </c>
      <c r="F21" s="27">
        <v>30000</v>
      </c>
      <c r="G21" s="27">
        <f t="shared" ref="G21:G27" si="0">D21*F21</f>
        <v>210000</v>
      </c>
      <c r="H21" s="39"/>
    </row>
    <row r="22" spans="1:8" ht="12.75" customHeight="1" x14ac:dyDescent="0.25">
      <c r="A22" s="82"/>
      <c r="B22" s="22" t="s">
        <v>81</v>
      </c>
      <c r="C22" s="23" t="s">
        <v>20</v>
      </c>
      <c r="D22" s="24">
        <v>6</v>
      </c>
      <c r="E22" s="23" t="s">
        <v>82</v>
      </c>
      <c r="F22" s="27">
        <v>30000</v>
      </c>
      <c r="G22" s="27">
        <f t="shared" si="0"/>
        <v>180000</v>
      </c>
      <c r="H22" s="39"/>
    </row>
    <row r="23" spans="1:8" ht="12.75" customHeight="1" x14ac:dyDescent="0.25">
      <c r="A23" s="82"/>
      <c r="B23" s="22" t="s">
        <v>83</v>
      </c>
      <c r="C23" s="23" t="s">
        <v>20</v>
      </c>
      <c r="D23" s="24">
        <v>15</v>
      </c>
      <c r="E23" s="23" t="s">
        <v>84</v>
      </c>
      <c r="F23" s="27">
        <v>30000</v>
      </c>
      <c r="G23" s="27">
        <f t="shared" si="0"/>
        <v>450000</v>
      </c>
      <c r="H23" s="39"/>
    </row>
    <row r="24" spans="1:8" ht="12.75" customHeight="1" x14ac:dyDescent="0.25">
      <c r="A24" s="82"/>
      <c r="B24" s="22" t="s">
        <v>85</v>
      </c>
      <c r="C24" s="23" t="s">
        <v>20</v>
      </c>
      <c r="D24" s="24">
        <v>12</v>
      </c>
      <c r="E24" s="23" t="s">
        <v>84</v>
      </c>
      <c r="F24" s="27">
        <v>30000</v>
      </c>
      <c r="G24" s="27">
        <f t="shared" si="0"/>
        <v>360000</v>
      </c>
      <c r="H24" s="39"/>
    </row>
    <row r="25" spans="1:8" ht="15" customHeight="1" x14ac:dyDescent="0.25">
      <c r="A25" s="82"/>
      <c r="B25" s="22" t="s">
        <v>86</v>
      </c>
      <c r="C25" s="23" t="s">
        <v>20</v>
      </c>
      <c r="D25" s="24">
        <v>65</v>
      </c>
      <c r="E25" s="23" t="s">
        <v>87</v>
      </c>
      <c r="F25" s="27">
        <v>30000</v>
      </c>
      <c r="G25" s="27">
        <f t="shared" si="0"/>
        <v>1950000</v>
      </c>
      <c r="H25" s="39"/>
    </row>
    <row r="26" spans="1:8" ht="12.75" customHeight="1" x14ac:dyDescent="0.25">
      <c r="A26" s="82"/>
      <c r="B26" s="22" t="s">
        <v>88</v>
      </c>
      <c r="C26" s="23" t="s">
        <v>20</v>
      </c>
      <c r="D26" s="24">
        <v>30</v>
      </c>
      <c r="E26" s="23" t="s">
        <v>87</v>
      </c>
      <c r="F26" s="27">
        <v>30000</v>
      </c>
      <c r="G26" s="27">
        <f t="shared" si="0"/>
        <v>900000</v>
      </c>
      <c r="H26" s="39"/>
    </row>
    <row r="27" spans="1:8" ht="12.75" customHeight="1" x14ac:dyDescent="0.25">
      <c r="A27" s="82"/>
      <c r="B27" s="22" t="s">
        <v>68</v>
      </c>
      <c r="C27" s="23" t="s">
        <v>67</v>
      </c>
      <c r="D27" s="24">
        <v>1</v>
      </c>
      <c r="E27" s="23" t="s">
        <v>102</v>
      </c>
      <c r="F27" s="27">
        <v>18000</v>
      </c>
      <c r="G27" s="27">
        <f t="shared" si="0"/>
        <v>18000</v>
      </c>
      <c r="H27" s="39"/>
    </row>
    <row r="28" spans="1:8" ht="12.75" customHeight="1" x14ac:dyDescent="0.25">
      <c r="A28" s="82"/>
      <c r="B28" s="25" t="s">
        <v>21</v>
      </c>
      <c r="C28" s="26"/>
      <c r="D28" s="26"/>
      <c r="E28" s="26"/>
      <c r="F28" s="26"/>
      <c r="G28" s="28">
        <f>G20+G21+G22+G23+G24+G25+G26+G27</f>
        <v>4308000</v>
      </c>
      <c r="H28" s="38"/>
    </row>
    <row r="29" spans="1:8" ht="12" customHeight="1" x14ac:dyDescent="0.25">
      <c r="A29" s="56"/>
      <c r="B29" s="85"/>
      <c r="C29" s="86"/>
      <c r="D29" s="87"/>
      <c r="E29" s="86"/>
      <c r="F29" s="88"/>
      <c r="G29" s="88"/>
      <c r="H29" s="32"/>
    </row>
    <row r="30" spans="1:8" ht="12" customHeight="1" x14ac:dyDescent="0.25">
      <c r="A30" s="61"/>
      <c r="B30" s="89" t="s">
        <v>22</v>
      </c>
      <c r="C30" s="90"/>
      <c r="D30" s="91"/>
      <c r="E30" s="91"/>
      <c r="F30" s="92"/>
      <c r="G30" s="92"/>
      <c r="H30" s="81"/>
    </row>
    <row r="31" spans="1:8" ht="24" customHeight="1" x14ac:dyDescent="0.25">
      <c r="A31" s="61"/>
      <c r="B31" s="93" t="s">
        <v>14</v>
      </c>
      <c r="C31" s="94" t="s">
        <v>15</v>
      </c>
      <c r="D31" s="94" t="s">
        <v>16</v>
      </c>
      <c r="E31" s="93" t="s">
        <v>17</v>
      </c>
      <c r="F31" s="94" t="s">
        <v>18</v>
      </c>
      <c r="G31" s="93" t="s">
        <v>19</v>
      </c>
      <c r="H31" s="95"/>
    </row>
    <row r="32" spans="1:8" ht="12" customHeight="1" x14ac:dyDescent="0.25">
      <c r="A32" s="61"/>
      <c r="B32" s="96"/>
      <c r="C32" s="97"/>
      <c r="D32" s="97"/>
      <c r="E32" s="97" t="s">
        <v>89</v>
      </c>
      <c r="F32" s="98" t="s">
        <v>89</v>
      </c>
      <c r="G32" s="99">
        <v>0</v>
      </c>
      <c r="H32" s="100"/>
    </row>
    <row r="33" spans="1:244" ht="12" customHeight="1" x14ac:dyDescent="0.25">
      <c r="A33" s="61"/>
      <c r="B33" s="9" t="s">
        <v>23</v>
      </c>
      <c r="C33" s="10"/>
      <c r="D33" s="10"/>
      <c r="E33" s="10"/>
      <c r="F33" s="101"/>
      <c r="G33" s="30">
        <v>0</v>
      </c>
      <c r="H33" s="38"/>
    </row>
    <row r="34" spans="1:244" ht="12" customHeight="1" x14ac:dyDescent="0.25">
      <c r="A34" s="56"/>
      <c r="B34" s="102"/>
      <c r="C34" s="103"/>
      <c r="D34" s="104"/>
      <c r="E34" s="103"/>
      <c r="F34" s="105"/>
      <c r="G34" s="105"/>
      <c r="H34" s="32"/>
    </row>
    <row r="35" spans="1:244" ht="12" customHeight="1" x14ac:dyDescent="0.25">
      <c r="A35" s="61"/>
      <c r="B35" s="89" t="s">
        <v>24</v>
      </c>
      <c r="C35" s="90"/>
      <c r="D35" s="91"/>
      <c r="E35" s="91"/>
      <c r="F35" s="92"/>
      <c r="G35" s="92"/>
      <c r="H35" s="81"/>
    </row>
    <row r="36" spans="1:244" ht="32.25" customHeight="1" x14ac:dyDescent="0.25">
      <c r="A36" s="61"/>
      <c r="B36" s="106" t="s">
        <v>14</v>
      </c>
      <c r="C36" s="106" t="s">
        <v>15</v>
      </c>
      <c r="D36" s="106" t="s">
        <v>16</v>
      </c>
      <c r="E36" s="106" t="s">
        <v>17</v>
      </c>
      <c r="F36" s="107" t="s">
        <v>18</v>
      </c>
      <c r="G36" s="106" t="s">
        <v>19</v>
      </c>
      <c r="H36" s="95"/>
    </row>
    <row r="37" spans="1:244" ht="12.75" customHeight="1" x14ac:dyDescent="0.25">
      <c r="A37" s="71"/>
      <c r="B37" s="54" t="s">
        <v>91</v>
      </c>
      <c r="C37" s="8" t="s">
        <v>25</v>
      </c>
      <c r="D37" s="17">
        <v>4</v>
      </c>
      <c r="E37" s="8" t="s">
        <v>78</v>
      </c>
      <c r="F37" s="29">
        <v>290726.40000000002</v>
      </c>
      <c r="G37" s="29">
        <v>640000</v>
      </c>
      <c r="H37" s="39"/>
    </row>
    <row r="38" spans="1:244" ht="12.75" customHeight="1" x14ac:dyDescent="0.25">
      <c r="A38" s="71"/>
      <c r="B38" s="54" t="s">
        <v>92</v>
      </c>
      <c r="C38" s="8" t="s">
        <v>25</v>
      </c>
      <c r="D38" s="17">
        <v>3</v>
      </c>
      <c r="E38" s="8" t="s">
        <v>84</v>
      </c>
      <c r="F38" s="29">
        <v>218044.80000000005</v>
      </c>
      <c r="G38" s="29">
        <v>360000</v>
      </c>
      <c r="H38" s="39"/>
    </row>
    <row r="39" spans="1:244" ht="12.75" customHeight="1" x14ac:dyDescent="0.25">
      <c r="A39" s="71"/>
      <c r="B39" s="54" t="s">
        <v>93</v>
      </c>
      <c r="C39" s="8" t="s">
        <v>94</v>
      </c>
      <c r="D39" s="17">
        <v>62.5</v>
      </c>
      <c r="E39" s="8" t="s">
        <v>87</v>
      </c>
      <c r="F39" s="29">
        <v>27255.600000000006</v>
      </c>
      <c r="G39" s="29">
        <v>937500</v>
      </c>
      <c r="H39" s="39"/>
    </row>
    <row r="40" spans="1:244" ht="12.75" customHeight="1" x14ac:dyDescent="0.25">
      <c r="A40" s="61"/>
      <c r="B40" s="9" t="s">
        <v>26</v>
      </c>
      <c r="C40" s="10"/>
      <c r="D40" s="10"/>
      <c r="E40" s="10"/>
      <c r="F40" s="10"/>
      <c r="G40" s="30">
        <f>SUM(G37:G39)</f>
        <v>1937500</v>
      </c>
      <c r="H40" s="38"/>
    </row>
    <row r="41" spans="1:244" ht="12" customHeight="1" x14ac:dyDescent="0.25">
      <c r="A41" s="56"/>
      <c r="B41" s="102"/>
      <c r="C41" s="103"/>
      <c r="D41" s="104"/>
      <c r="E41" s="103"/>
      <c r="F41" s="105"/>
      <c r="G41" s="105"/>
      <c r="H41" s="32"/>
    </row>
    <row r="42" spans="1:244" ht="12" customHeight="1" x14ac:dyDescent="0.25">
      <c r="A42" s="61"/>
      <c r="B42" s="89" t="s">
        <v>27</v>
      </c>
      <c r="C42" s="90"/>
      <c r="D42" s="91"/>
      <c r="E42" s="91"/>
      <c r="F42" s="92"/>
      <c r="G42" s="92"/>
      <c r="H42" s="81"/>
    </row>
    <row r="43" spans="1:244" ht="24" customHeight="1" x14ac:dyDescent="0.25">
      <c r="A43" s="61"/>
      <c r="B43" s="107" t="s">
        <v>28</v>
      </c>
      <c r="C43" s="107" t="s">
        <v>29</v>
      </c>
      <c r="D43" s="107" t="s">
        <v>30</v>
      </c>
      <c r="E43" s="107" t="s">
        <v>17</v>
      </c>
      <c r="F43" s="107" t="s">
        <v>18</v>
      </c>
      <c r="G43" s="107" t="s">
        <v>19</v>
      </c>
      <c r="H43" s="84"/>
    </row>
    <row r="44" spans="1:244" ht="12.75" customHeight="1" x14ac:dyDescent="0.25">
      <c r="A44" s="71"/>
      <c r="B44" s="11" t="s">
        <v>31</v>
      </c>
      <c r="C44" s="12"/>
      <c r="D44" s="18"/>
      <c r="E44" s="12"/>
      <c r="F44" s="12"/>
      <c r="G44" s="12"/>
      <c r="H44" s="40"/>
    </row>
    <row r="45" spans="1:244" ht="12.75" customHeight="1" x14ac:dyDescent="0.25">
      <c r="A45" s="71"/>
      <c r="B45" s="5" t="s">
        <v>32</v>
      </c>
      <c r="C45" s="13" t="s">
        <v>33</v>
      </c>
      <c r="D45" s="19">
        <v>1.2</v>
      </c>
      <c r="E45" s="13" t="s">
        <v>90</v>
      </c>
      <c r="F45" s="20">
        <v>180510</v>
      </c>
      <c r="G45" s="20">
        <f>(D45*F45)</f>
        <v>216612</v>
      </c>
      <c r="H45" s="41"/>
    </row>
    <row r="46" spans="1:244" ht="12.75" customHeight="1" x14ac:dyDescent="0.25">
      <c r="A46" s="71"/>
      <c r="B46" s="14" t="s">
        <v>34</v>
      </c>
      <c r="C46" s="15"/>
      <c r="D46" s="15"/>
      <c r="E46" s="15"/>
      <c r="F46" s="20"/>
      <c r="G46" s="20"/>
      <c r="H46" s="41"/>
    </row>
    <row r="47" spans="1:244" s="110" customFormat="1" ht="12.75" customHeight="1" x14ac:dyDescent="0.25">
      <c r="A47" s="108"/>
      <c r="B47" s="42" t="s">
        <v>107</v>
      </c>
      <c r="C47" s="43" t="s">
        <v>35</v>
      </c>
      <c r="D47" s="44">
        <v>700</v>
      </c>
      <c r="E47" s="43" t="s">
        <v>90</v>
      </c>
      <c r="F47" s="45">
        <v>1639</v>
      </c>
      <c r="G47" s="45">
        <f>(D47*F47)</f>
        <v>1147300</v>
      </c>
      <c r="H47" s="41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09"/>
      <c r="BV47" s="109"/>
      <c r="BW47" s="109"/>
      <c r="BX47" s="109"/>
      <c r="BY47" s="109"/>
      <c r="BZ47" s="109"/>
      <c r="CA47" s="109"/>
      <c r="CB47" s="109"/>
      <c r="CC47" s="109"/>
      <c r="CD47" s="109"/>
      <c r="CE47" s="109"/>
      <c r="CF47" s="109"/>
      <c r="CG47" s="109"/>
      <c r="CH47" s="109"/>
      <c r="CI47" s="109"/>
      <c r="CJ47" s="109"/>
      <c r="CK47" s="109"/>
      <c r="CL47" s="109"/>
      <c r="CM47" s="109"/>
      <c r="CN47" s="109"/>
      <c r="CO47" s="109"/>
      <c r="CP47" s="109"/>
      <c r="CQ47" s="109"/>
      <c r="CR47" s="109"/>
      <c r="CS47" s="109"/>
      <c r="CT47" s="109"/>
      <c r="CU47" s="109"/>
      <c r="CV47" s="109"/>
      <c r="CW47" s="109"/>
      <c r="CX47" s="109"/>
      <c r="CY47" s="109"/>
      <c r="CZ47" s="109"/>
      <c r="DA47" s="109"/>
      <c r="DB47" s="109"/>
      <c r="DC47" s="109"/>
      <c r="DD47" s="109"/>
      <c r="DE47" s="109"/>
      <c r="DF47" s="109"/>
      <c r="DG47" s="109"/>
      <c r="DH47" s="109"/>
      <c r="DI47" s="109"/>
      <c r="DJ47" s="109"/>
      <c r="DK47" s="109"/>
      <c r="DL47" s="109"/>
      <c r="DM47" s="109"/>
      <c r="DN47" s="109"/>
      <c r="DO47" s="109"/>
      <c r="DP47" s="109"/>
      <c r="DQ47" s="109"/>
      <c r="DR47" s="109"/>
      <c r="DS47" s="109"/>
      <c r="DT47" s="109"/>
      <c r="DU47" s="109"/>
      <c r="DV47" s="109"/>
      <c r="DW47" s="109"/>
      <c r="DX47" s="109"/>
      <c r="DY47" s="109"/>
      <c r="DZ47" s="109"/>
      <c r="EA47" s="109"/>
      <c r="EB47" s="109"/>
      <c r="EC47" s="109"/>
      <c r="ED47" s="109"/>
      <c r="EE47" s="109"/>
      <c r="EF47" s="109"/>
      <c r="EG47" s="109"/>
      <c r="EH47" s="109"/>
      <c r="EI47" s="109"/>
      <c r="EJ47" s="109"/>
      <c r="EK47" s="109"/>
      <c r="EL47" s="109"/>
      <c r="EM47" s="109"/>
      <c r="EN47" s="109"/>
      <c r="EO47" s="109"/>
      <c r="EP47" s="109"/>
      <c r="EQ47" s="109"/>
      <c r="ER47" s="109"/>
      <c r="ES47" s="109"/>
      <c r="ET47" s="109"/>
      <c r="EU47" s="109"/>
      <c r="EV47" s="109"/>
      <c r="EW47" s="109"/>
      <c r="EX47" s="109"/>
      <c r="EY47" s="109"/>
      <c r="EZ47" s="109"/>
      <c r="FA47" s="109"/>
      <c r="FB47" s="109"/>
      <c r="FC47" s="109"/>
      <c r="FD47" s="109"/>
      <c r="FE47" s="109"/>
      <c r="FF47" s="109"/>
      <c r="FG47" s="109"/>
      <c r="FH47" s="109"/>
      <c r="FI47" s="109"/>
      <c r="FJ47" s="109"/>
      <c r="FK47" s="109"/>
      <c r="FL47" s="109"/>
      <c r="FM47" s="109"/>
      <c r="FN47" s="109"/>
      <c r="FO47" s="109"/>
      <c r="FP47" s="109"/>
      <c r="FQ47" s="109"/>
      <c r="FR47" s="109"/>
      <c r="FS47" s="109"/>
      <c r="FT47" s="109"/>
      <c r="FU47" s="109"/>
      <c r="FV47" s="109"/>
      <c r="FW47" s="109"/>
      <c r="FX47" s="109"/>
      <c r="FY47" s="109"/>
      <c r="FZ47" s="109"/>
      <c r="GA47" s="109"/>
      <c r="GB47" s="109"/>
      <c r="GC47" s="109"/>
      <c r="GD47" s="109"/>
      <c r="GE47" s="109"/>
      <c r="GF47" s="109"/>
      <c r="GG47" s="109"/>
      <c r="GH47" s="109"/>
      <c r="GI47" s="109"/>
      <c r="GJ47" s="109"/>
      <c r="GK47" s="109"/>
      <c r="GL47" s="109"/>
      <c r="GM47" s="109"/>
      <c r="GN47" s="109"/>
      <c r="GO47" s="109"/>
      <c r="GP47" s="109"/>
      <c r="GQ47" s="109"/>
      <c r="GR47" s="109"/>
      <c r="GS47" s="109"/>
      <c r="GT47" s="109"/>
      <c r="GU47" s="109"/>
      <c r="GV47" s="109"/>
      <c r="GW47" s="109"/>
      <c r="GX47" s="109"/>
      <c r="GY47" s="109"/>
      <c r="GZ47" s="109"/>
      <c r="HA47" s="109"/>
      <c r="HB47" s="109"/>
      <c r="HC47" s="109"/>
      <c r="HD47" s="109"/>
      <c r="HE47" s="109"/>
      <c r="HF47" s="109"/>
      <c r="HG47" s="109"/>
      <c r="HH47" s="109"/>
      <c r="HI47" s="109"/>
      <c r="HJ47" s="109"/>
      <c r="HK47" s="109"/>
      <c r="HL47" s="109"/>
      <c r="HM47" s="109"/>
      <c r="HN47" s="109"/>
      <c r="HO47" s="109"/>
      <c r="HP47" s="109"/>
      <c r="HQ47" s="109"/>
      <c r="HR47" s="109"/>
      <c r="HS47" s="109"/>
      <c r="HT47" s="109"/>
      <c r="HU47" s="109"/>
      <c r="HV47" s="109"/>
      <c r="HW47" s="109"/>
      <c r="HX47" s="109"/>
      <c r="HY47" s="109"/>
      <c r="HZ47" s="109"/>
      <c r="IA47" s="109"/>
      <c r="IB47" s="109"/>
      <c r="IC47" s="109"/>
      <c r="ID47" s="109"/>
      <c r="IE47" s="109"/>
      <c r="IF47" s="109"/>
      <c r="IG47" s="109"/>
      <c r="IH47" s="109"/>
      <c r="II47" s="109"/>
      <c r="IJ47" s="109"/>
    </row>
    <row r="48" spans="1:244" s="110" customFormat="1" ht="12.75" customHeight="1" x14ac:dyDescent="0.25">
      <c r="A48" s="108"/>
      <c r="B48" s="42" t="s">
        <v>108</v>
      </c>
      <c r="C48" s="43" t="s">
        <v>36</v>
      </c>
      <c r="D48" s="44">
        <v>500</v>
      </c>
      <c r="E48" s="43" t="s">
        <v>90</v>
      </c>
      <c r="F48" s="45">
        <v>1457</v>
      </c>
      <c r="G48" s="45">
        <f>(D48*F48)</f>
        <v>728500</v>
      </c>
      <c r="H48" s="41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109"/>
      <c r="BU48" s="109"/>
      <c r="BV48" s="109"/>
      <c r="BW48" s="109"/>
      <c r="BX48" s="109"/>
      <c r="BY48" s="109"/>
      <c r="BZ48" s="109"/>
      <c r="CA48" s="109"/>
      <c r="CB48" s="109"/>
      <c r="CC48" s="109"/>
      <c r="CD48" s="109"/>
      <c r="CE48" s="109"/>
      <c r="CF48" s="109"/>
      <c r="CG48" s="109"/>
      <c r="CH48" s="109"/>
      <c r="CI48" s="109"/>
      <c r="CJ48" s="109"/>
      <c r="CK48" s="109"/>
      <c r="CL48" s="109"/>
      <c r="CM48" s="109"/>
      <c r="CN48" s="109"/>
      <c r="CO48" s="109"/>
      <c r="CP48" s="109"/>
      <c r="CQ48" s="109"/>
      <c r="CR48" s="109"/>
      <c r="CS48" s="109"/>
      <c r="CT48" s="109"/>
      <c r="CU48" s="109"/>
      <c r="CV48" s="109"/>
      <c r="CW48" s="109"/>
      <c r="CX48" s="109"/>
      <c r="CY48" s="109"/>
      <c r="CZ48" s="109"/>
      <c r="DA48" s="109"/>
      <c r="DB48" s="109"/>
      <c r="DC48" s="109"/>
      <c r="DD48" s="109"/>
      <c r="DE48" s="109"/>
      <c r="DF48" s="109"/>
      <c r="DG48" s="109"/>
      <c r="DH48" s="109"/>
      <c r="DI48" s="109"/>
      <c r="DJ48" s="109"/>
      <c r="DK48" s="109"/>
      <c r="DL48" s="109"/>
      <c r="DM48" s="109"/>
      <c r="DN48" s="109"/>
      <c r="DO48" s="109"/>
      <c r="DP48" s="109"/>
      <c r="DQ48" s="109"/>
      <c r="DR48" s="109"/>
      <c r="DS48" s="109"/>
      <c r="DT48" s="109"/>
      <c r="DU48" s="109"/>
      <c r="DV48" s="109"/>
      <c r="DW48" s="109"/>
      <c r="DX48" s="109"/>
      <c r="DY48" s="109"/>
      <c r="DZ48" s="109"/>
      <c r="EA48" s="109"/>
      <c r="EB48" s="109"/>
      <c r="EC48" s="109"/>
      <c r="ED48" s="109"/>
      <c r="EE48" s="109"/>
      <c r="EF48" s="109"/>
      <c r="EG48" s="109"/>
      <c r="EH48" s="109"/>
      <c r="EI48" s="109"/>
      <c r="EJ48" s="109"/>
      <c r="EK48" s="109"/>
      <c r="EL48" s="109"/>
      <c r="EM48" s="109"/>
      <c r="EN48" s="109"/>
      <c r="EO48" s="109"/>
      <c r="EP48" s="109"/>
      <c r="EQ48" s="109"/>
      <c r="ER48" s="109"/>
      <c r="ES48" s="109"/>
      <c r="ET48" s="109"/>
      <c r="EU48" s="109"/>
      <c r="EV48" s="109"/>
      <c r="EW48" s="109"/>
      <c r="EX48" s="109"/>
      <c r="EY48" s="109"/>
      <c r="EZ48" s="109"/>
      <c r="FA48" s="109"/>
      <c r="FB48" s="109"/>
      <c r="FC48" s="109"/>
      <c r="FD48" s="109"/>
      <c r="FE48" s="109"/>
      <c r="FF48" s="109"/>
      <c r="FG48" s="109"/>
      <c r="FH48" s="109"/>
      <c r="FI48" s="109"/>
      <c r="FJ48" s="109"/>
      <c r="FK48" s="109"/>
      <c r="FL48" s="109"/>
      <c r="FM48" s="109"/>
      <c r="FN48" s="109"/>
      <c r="FO48" s="109"/>
      <c r="FP48" s="109"/>
      <c r="FQ48" s="109"/>
      <c r="FR48" s="109"/>
      <c r="FS48" s="109"/>
      <c r="FT48" s="109"/>
      <c r="FU48" s="109"/>
      <c r="FV48" s="109"/>
      <c r="FW48" s="109"/>
      <c r="FX48" s="109"/>
      <c r="FY48" s="109"/>
      <c r="FZ48" s="109"/>
      <c r="GA48" s="109"/>
      <c r="GB48" s="109"/>
      <c r="GC48" s="109"/>
      <c r="GD48" s="109"/>
      <c r="GE48" s="109"/>
      <c r="GF48" s="109"/>
      <c r="GG48" s="109"/>
      <c r="GH48" s="109"/>
      <c r="GI48" s="109"/>
      <c r="GJ48" s="109"/>
      <c r="GK48" s="109"/>
      <c r="GL48" s="109"/>
      <c r="GM48" s="109"/>
      <c r="GN48" s="109"/>
      <c r="GO48" s="109"/>
      <c r="GP48" s="109"/>
      <c r="GQ48" s="109"/>
      <c r="GR48" s="109"/>
      <c r="GS48" s="109"/>
      <c r="GT48" s="109"/>
      <c r="GU48" s="109"/>
      <c r="GV48" s="109"/>
      <c r="GW48" s="109"/>
      <c r="GX48" s="109"/>
      <c r="GY48" s="109"/>
      <c r="GZ48" s="109"/>
      <c r="HA48" s="109"/>
      <c r="HB48" s="109"/>
      <c r="HC48" s="109"/>
      <c r="HD48" s="109"/>
      <c r="HE48" s="109"/>
      <c r="HF48" s="109"/>
      <c r="HG48" s="109"/>
      <c r="HH48" s="109"/>
      <c r="HI48" s="109"/>
      <c r="HJ48" s="109"/>
      <c r="HK48" s="109"/>
      <c r="HL48" s="109"/>
      <c r="HM48" s="109"/>
      <c r="HN48" s="109"/>
      <c r="HO48" s="109"/>
      <c r="HP48" s="109"/>
      <c r="HQ48" s="109"/>
      <c r="HR48" s="109"/>
      <c r="HS48" s="109"/>
      <c r="HT48" s="109"/>
      <c r="HU48" s="109"/>
      <c r="HV48" s="109"/>
      <c r="HW48" s="109"/>
      <c r="HX48" s="109"/>
      <c r="HY48" s="109"/>
      <c r="HZ48" s="109"/>
      <c r="IA48" s="109"/>
      <c r="IB48" s="109"/>
      <c r="IC48" s="109"/>
      <c r="ID48" s="109"/>
      <c r="IE48" s="109"/>
      <c r="IF48" s="109"/>
      <c r="IG48" s="109"/>
      <c r="IH48" s="109"/>
      <c r="II48" s="109"/>
      <c r="IJ48" s="109"/>
    </row>
    <row r="49" spans="1:244" s="110" customFormat="1" ht="12.75" customHeight="1" x14ac:dyDescent="0.25">
      <c r="A49" s="108"/>
      <c r="B49" s="46" t="s">
        <v>37</v>
      </c>
      <c r="C49" s="47"/>
      <c r="D49" s="47"/>
      <c r="E49" s="47"/>
      <c r="F49" s="45"/>
      <c r="G49" s="45"/>
      <c r="H49" s="41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09"/>
      <c r="DF49" s="109"/>
      <c r="DG49" s="109"/>
      <c r="DH49" s="109"/>
      <c r="DI49" s="109"/>
      <c r="DJ49" s="109"/>
      <c r="DK49" s="109"/>
      <c r="DL49" s="109"/>
      <c r="DM49" s="109"/>
      <c r="DN49" s="109"/>
      <c r="DO49" s="109"/>
      <c r="DP49" s="109"/>
      <c r="DQ49" s="109"/>
      <c r="DR49" s="109"/>
      <c r="DS49" s="109"/>
      <c r="DT49" s="109"/>
      <c r="DU49" s="109"/>
      <c r="DV49" s="109"/>
      <c r="DW49" s="109"/>
      <c r="DX49" s="109"/>
      <c r="DY49" s="109"/>
      <c r="DZ49" s="109"/>
      <c r="EA49" s="109"/>
      <c r="EB49" s="109"/>
      <c r="EC49" s="109"/>
      <c r="ED49" s="109"/>
      <c r="EE49" s="109"/>
      <c r="EF49" s="109"/>
      <c r="EG49" s="109"/>
      <c r="EH49" s="109"/>
      <c r="EI49" s="109"/>
      <c r="EJ49" s="109"/>
      <c r="EK49" s="109"/>
      <c r="EL49" s="109"/>
      <c r="EM49" s="109"/>
      <c r="EN49" s="109"/>
      <c r="EO49" s="109"/>
      <c r="EP49" s="109"/>
      <c r="EQ49" s="109"/>
      <c r="ER49" s="109"/>
      <c r="ES49" s="109"/>
      <c r="ET49" s="109"/>
      <c r="EU49" s="109"/>
      <c r="EV49" s="109"/>
      <c r="EW49" s="109"/>
      <c r="EX49" s="109"/>
      <c r="EY49" s="109"/>
      <c r="EZ49" s="109"/>
      <c r="FA49" s="109"/>
      <c r="FB49" s="109"/>
      <c r="FC49" s="109"/>
      <c r="FD49" s="109"/>
      <c r="FE49" s="109"/>
      <c r="FF49" s="109"/>
      <c r="FG49" s="109"/>
      <c r="FH49" s="109"/>
      <c r="FI49" s="109"/>
      <c r="FJ49" s="109"/>
      <c r="FK49" s="109"/>
      <c r="FL49" s="109"/>
      <c r="FM49" s="109"/>
      <c r="FN49" s="109"/>
      <c r="FO49" s="109"/>
      <c r="FP49" s="109"/>
      <c r="FQ49" s="109"/>
      <c r="FR49" s="109"/>
      <c r="FS49" s="109"/>
      <c r="FT49" s="109"/>
      <c r="FU49" s="109"/>
      <c r="FV49" s="109"/>
      <c r="FW49" s="109"/>
      <c r="FX49" s="109"/>
      <c r="FY49" s="109"/>
      <c r="FZ49" s="109"/>
      <c r="GA49" s="109"/>
      <c r="GB49" s="109"/>
      <c r="GC49" s="109"/>
      <c r="GD49" s="109"/>
      <c r="GE49" s="109"/>
      <c r="GF49" s="109"/>
      <c r="GG49" s="109"/>
      <c r="GH49" s="109"/>
      <c r="GI49" s="109"/>
      <c r="GJ49" s="109"/>
      <c r="GK49" s="109"/>
      <c r="GL49" s="109"/>
      <c r="GM49" s="109"/>
      <c r="GN49" s="109"/>
      <c r="GO49" s="109"/>
      <c r="GP49" s="109"/>
      <c r="GQ49" s="109"/>
      <c r="GR49" s="109"/>
      <c r="GS49" s="109"/>
      <c r="GT49" s="109"/>
      <c r="GU49" s="109"/>
      <c r="GV49" s="109"/>
      <c r="GW49" s="109"/>
      <c r="GX49" s="109"/>
      <c r="GY49" s="109"/>
      <c r="GZ49" s="109"/>
      <c r="HA49" s="109"/>
      <c r="HB49" s="109"/>
      <c r="HC49" s="109"/>
      <c r="HD49" s="109"/>
      <c r="HE49" s="109"/>
      <c r="HF49" s="109"/>
      <c r="HG49" s="109"/>
      <c r="HH49" s="109"/>
      <c r="HI49" s="109"/>
      <c r="HJ49" s="109"/>
      <c r="HK49" s="109"/>
      <c r="HL49" s="109"/>
      <c r="HM49" s="109"/>
      <c r="HN49" s="109"/>
      <c r="HO49" s="109"/>
      <c r="HP49" s="109"/>
      <c r="HQ49" s="109"/>
      <c r="HR49" s="109"/>
      <c r="HS49" s="109"/>
      <c r="HT49" s="109"/>
      <c r="HU49" s="109"/>
      <c r="HV49" s="109"/>
      <c r="HW49" s="109"/>
      <c r="HX49" s="109"/>
      <c r="HY49" s="109"/>
      <c r="HZ49" s="109"/>
      <c r="IA49" s="109"/>
      <c r="IB49" s="109"/>
      <c r="IC49" s="109"/>
      <c r="ID49" s="109"/>
      <c r="IE49" s="109"/>
      <c r="IF49" s="109"/>
      <c r="IG49" s="109"/>
      <c r="IH49" s="109"/>
      <c r="II49" s="109"/>
      <c r="IJ49" s="109"/>
    </row>
    <row r="50" spans="1:244" s="110" customFormat="1" ht="12.75" customHeight="1" x14ac:dyDescent="0.25">
      <c r="A50" s="108"/>
      <c r="B50" s="42" t="s">
        <v>38</v>
      </c>
      <c r="C50" s="43" t="s">
        <v>39</v>
      </c>
      <c r="D50" s="44">
        <v>4</v>
      </c>
      <c r="E50" s="43" t="s">
        <v>90</v>
      </c>
      <c r="F50" s="45">
        <v>14879.188139999998</v>
      </c>
      <c r="G50" s="45">
        <f>(D50*F50)</f>
        <v>59516.752559999994</v>
      </c>
      <c r="H50" s="41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09"/>
      <c r="CI50" s="109"/>
      <c r="CJ50" s="109"/>
      <c r="CK50" s="109"/>
      <c r="CL50" s="109"/>
      <c r="CM50" s="109"/>
      <c r="CN50" s="109"/>
      <c r="CO50" s="109"/>
      <c r="CP50" s="109"/>
      <c r="CQ50" s="109"/>
      <c r="CR50" s="109"/>
      <c r="CS50" s="109"/>
      <c r="CT50" s="109"/>
      <c r="CU50" s="109"/>
      <c r="CV50" s="109"/>
      <c r="CW50" s="109"/>
      <c r="CX50" s="109"/>
      <c r="CY50" s="109"/>
      <c r="CZ50" s="109"/>
      <c r="DA50" s="109"/>
      <c r="DB50" s="109"/>
      <c r="DC50" s="109"/>
      <c r="DD50" s="109"/>
      <c r="DE50" s="109"/>
      <c r="DF50" s="109"/>
      <c r="DG50" s="109"/>
      <c r="DH50" s="109"/>
      <c r="DI50" s="109"/>
      <c r="DJ50" s="109"/>
      <c r="DK50" s="109"/>
      <c r="DL50" s="109"/>
      <c r="DM50" s="109"/>
      <c r="DN50" s="109"/>
      <c r="DO50" s="109"/>
      <c r="DP50" s="109"/>
      <c r="DQ50" s="109"/>
      <c r="DR50" s="109"/>
      <c r="DS50" s="109"/>
      <c r="DT50" s="109"/>
      <c r="DU50" s="109"/>
      <c r="DV50" s="109"/>
      <c r="DW50" s="109"/>
      <c r="DX50" s="109"/>
      <c r="DY50" s="109"/>
      <c r="DZ50" s="109"/>
      <c r="EA50" s="109"/>
      <c r="EB50" s="109"/>
      <c r="EC50" s="109"/>
      <c r="ED50" s="109"/>
      <c r="EE50" s="109"/>
      <c r="EF50" s="109"/>
      <c r="EG50" s="109"/>
      <c r="EH50" s="109"/>
      <c r="EI50" s="109"/>
      <c r="EJ50" s="109"/>
      <c r="EK50" s="109"/>
      <c r="EL50" s="109"/>
      <c r="EM50" s="109"/>
      <c r="EN50" s="109"/>
      <c r="EO50" s="109"/>
      <c r="EP50" s="109"/>
      <c r="EQ50" s="109"/>
      <c r="ER50" s="109"/>
      <c r="ES50" s="109"/>
      <c r="ET50" s="109"/>
      <c r="EU50" s="109"/>
      <c r="EV50" s="109"/>
      <c r="EW50" s="109"/>
      <c r="EX50" s="109"/>
      <c r="EY50" s="109"/>
      <c r="EZ50" s="109"/>
      <c r="FA50" s="109"/>
      <c r="FB50" s="109"/>
      <c r="FC50" s="109"/>
      <c r="FD50" s="109"/>
      <c r="FE50" s="109"/>
      <c r="FF50" s="109"/>
      <c r="FG50" s="109"/>
      <c r="FH50" s="109"/>
      <c r="FI50" s="109"/>
      <c r="FJ50" s="109"/>
      <c r="FK50" s="109"/>
      <c r="FL50" s="109"/>
      <c r="FM50" s="109"/>
      <c r="FN50" s="109"/>
      <c r="FO50" s="109"/>
      <c r="FP50" s="109"/>
      <c r="FQ50" s="109"/>
      <c r="FR50" s="109"/>
      <c r="FS50" s="109"/>
      <c r="FT50" s="109"/>
      <c r="FU50" s="109"/>
      <c r="FV50" s="109"/>
      <c r="FW50" s="109"/>
      <c r="FX50" s="109"/>
      <c r="FY50" s="109"/>
      <c r="FZ50" s="109"/>
      <c r="GA50" s="109"/>
      <c r="GB50" s="109"/>
      <c r="GC50" s="109"/>
      <c r="GD50" s="109"/>
      <c r="GE50" s="109"/>
      <c r="GF50" s="109"/>
      <c r="GG50" s="109"/>
      <c r="GH50" s="109"/>
      <c r="GI50" s="109"/>
      <c r="GJ50" s="109"/>
      <c r="GK50" s="109"/>
      <c r="GL50" s="109"/>
      <c r="GM50" s="109"/>
      <c r="GN50" s="109"/>
      <c r="GO50" s="109"/>
      <c r="GP50" s="109"/>
      <c r="GQ50" s="109"/>
      <c r="GR50" s="109"/>
      <c r="GS50" s="109"/>
      <c r="GT50" s="109"/>
      <c r="GU50" s="109"/>
      <c r="GV50" s="109"/>
      <c r="GW50" s="109"/>
      <c r="GX50" s="109"/>
      <c r="GY50" s="109"/>
      <c r="GZ50" s="109"/>
      <c r="HA50" s="109"/>
      <c r="HB50" s="109"/>
      <c r="HC50" s="109"/>
      <c r="HD50" s="109"/>
      <c r="HE50" s="109"/>
      <c r="HF50" s="109"/>
      <c r="HG50" s="109"/>
      <c r="HH50" s="109"/>
      <c r="HI50" s="109"/>
      <c r="HJ50" s="109"/>
      <c r="HK50" s="109"/>
      <c r="HL50" s="109"/>
      <c r="HM50" s="109"/>
      <c r="HN50" s="109"/>
      <c r="HO50" s="109"/>
      <c r="HP50" s="109"/>
      <c r="HQ50" s="109"/>
      <c r="HR50" s="109"/>
      <c r="HS50" s="109"/>
      <c r="HT50" s="109"/>
      <c r="HU50" s="109"/>
      <c r="HV50" s="109"/>
      <c r="HW50" s="109"/>
      <c r="HX50" s="109"/>
      <c r="HY50" s="109"/>
      <c r="HZ50" s="109"/>
      <c r="IA50" s="109"/>
      <c r="IB50" s="109"/>
      <c r="IC50" s="109"/>
      <c r="ID50" s="109"/>
      <c r="IE50" s="109"/>
      <c r="IF50" s="109"/>
      <c r="IG50" s="109"/>
      <c r="IH50" s="109"/>
      <c r="II50" s="109"/>
      <c r="IJ50" s="109"/>
    </row>
    <row r="51" spans="1:244" s="110" customFormat="1" ht="12.75" customHeight="1" x14ac:dyDescent="0.25">
      <c r="A51" s="108"/>
      <c r="B51" s="42" t="s">
        <v>109</v>
      </c>
      <c r="C51" s="43" t="s">
        <v>35</v>
      </c>
      <c r="D51" s="44">
        <v>0.2</v>
      </c>
      <c r="E51" s="43" t="s">
        <v>90</v>
      </c>
      <c r="F51" s="45">
        <v>204214.91399999999</v>
      </c>
      <c r="G51" s="45">
        <f>(D51*F51)</f>
        <v>40842.982799999998</v>
      </c>
      <c r="H51" s="41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09"/>
      <c r="BV51" s="109"/>
      <c r="BW51" s="109"/>
      <c r="BX51" s="109"/>
      <c r="BY51" s="109"/>
      <c r="BZ51" s="109"/>
      <c r="CA51" s="109"/>
      <c r="CB51" s="109"/>
      <c r="CC51" s="109"/>
      <c r="CD51" s="109"/>
      <c r="CE51" s="109"/>
      <c r="CF51" s="109"/>
      <c r="CG51" s="109"/>
      <c r="CH51" s="109"/>
      <c r="CI51" s="109"/>
      <c r="CJ51" s="109"/>
      <c r="CK51" s="109"/>
      <c r="CL51" s="109"/>
      <c r="CM51" s="109"/>
      <c r="CN51" s="109"/>
      <c r="CO51" s="109"/>
      <c r="CP51" s="109"/>
      <c r="CQ51" s="109"/>
      <c r="CR51" s="109"/>
      <c r="CS51" s="109"/>
      <c r="CT51" s="109"/>
      <c r="CU51" s="109"/>
      <c r="CV51" s="109"/>
      <c r="CW51" s="109"/>
      <c r="CX51" s="109"/>
      <c r="CY51" s="109"/>
      <c r="CZ51" s="109"/>
      <c r="DA51" s="109"/>
      <c r="DB51" s="109"/>
      <c r="DC51" s="109"/>
      <c r="DD51" s="109"/>
      <c r="DE51" s="109"/>
      <c r="DF51" s="109"/>
      <c r="DG51" s="109"/>
      <c r="DH51" s="109"/>
      <c r="DI51" s="109"/>
      <c r="DJ51" s="109"/>
      <c r="DK51" s="109"/>
      <c r="DL51" s="109"/>
      <c r="DM51" s="109"/>
      <c r="DN51" s="109"/>
      <c r="DO51" s="109"/>
      <c r="DP51" s="109"/>
      <c r="DQ51" s="109"/>
      <c r="DR51" s="109"/>
      <c r="DS51" s="109"/>
      <c r="DT51" s="109"/>
      <c r="DU51" s="109"/>
      <c r="DV51" s="109"/>
      <c r="DW51" s="109"/>
      <c r="DX51" s="109"/>
      <c r="DY51" s="109"/>
      <c r="DZ51" s="109"/>
      <c r="EA51" s="109"/>
      <c r="EB51" s="109"/>
      <c r="EC51" s="109"/>
      <c r="ED51" s="109"/>
      <c r="EE51" s="109"/>
      <c r="EF51" s="109"/>
      <c r="EG51" s="109"/>
      <c r="EH51" s="109"/>
      <c r="EI51" s="109"/>
      <c r="EJ51" s="109"/>
      <c r="EK51" s="109"/>
      <c r="EL51" s="109"/>
      <c r="EM51" s="109"/>
      <c r="EN51" s="109"/>
      <c r="EO51" s="109"/>
      <c r="EP51" s="109"/>
      <c r="EQ51" s="109"/>
      <c r="ER51" s="109"/>
      <c r="ES51" s="109"/>
      <c r="ET51" s="109"/>
      <c r="EU51" s="109"/>
      <c r="EV51" s="109"/>
      <c r="EW51" s="109"/>
      <c r="EX51" s="109"/>
      <c r="EY51" s="109"/>
      <c r="EZ51" s="109"/>
      <c r="FA51" s="109"/>
      <c r="FB51" s="109"/>
      <c r="FC51" s="109"/>
      <c r="FD51" s="109"/>
      <c r="FE51" s="109"/>
      <c r="FF51" s="109"/>
      <c r="FG51" s="109"/>
      <c r="FH51" s="109"/>
      <c r="FI51" s="109"/>
      <c r="FJ51" s="109"/>
      <c r="FK51" s="109"/>
      <c r="FL51" s="109"/>
      <c r="FM51" s="109"/>
      <c r="FN51" s="109"/>
      <c r="FO51" s="109"/>
      <c r="FP51" s="109"/>
      <c r="FQ51" s="109"/>
      <c r="FR51" s="109"/>
      <c r="FS51" s="109"/>
      <c r="FT51" s="109"/>
      <c r="FU51" s="109"/>
      <c r="FV51" s="109"/>
      <c r="FW51" s="109"/>
      <c r="FX51" s="109"/>
      <c r="FY51" s="109"/>
      <c r="FZ51" s="109"/>
      <c r="GA51" s="109"/>
      <c r="GB51" s="109"/>
      <c r="GC51" s="109"/>
      <c r="GD51" s="109"/>
      <c r="GE51" s="109"/>
      <c r="GF51" s="109"/>
      <c r="GG51" s="109"/>
      <c r="GH51" s="109"/>
      <c r="GI51" s="109"/>
      <c r="GJ51" s="109"/>
      <c r="GK51" s="109"/>
      <c r="GL51" s="109"/>
      <c r="GM51" s="109"/>
      <c r="GN51" s="109"/>
      <c r="GO51" s="109"/>
      <c r="GP51" s="109"/>
      <c r="GQ51" s="109"/>
      <c r="GR51" s="109"/>
      <c r="GS51" s="109"/>
      <c r="GT51" s="109"/>
      <c r="GU51" s="109"/>
      <c r="GV51" s="109"/>
      <c r="GW51" s="109"/>
      <c r="GX51" s="109"/>
      <c r="GY51" s="109"/>
      <c r="GZ51" s="109"/>
      <c r="HA51" s="109"/>
      <c r="HB51" s="109"/>
      <c r="HC51" s="109"/>
      <c r="HD51" s="109"/>
      <c r="HE51" s="109"/>
      <c r="HF51" s="109"/>
      <c r="HG51" s="109"/>
      <c r="HH51" s="109"/>
      <c r="HI51" s="109"/>
      <c r="HJ51" s="109"/>
      <c r="HK51" s="109"/>
      <c r="HL51" s="109"/>
      <c r="HM51" s="109"/>
      <c r="HN51" s="109"/>
      <c r="HO51" s="109"/>
      <c r="HP51" s="109"/>
      <c r="HQ51" s="109"/>
      <c r="HR51" s="109"/>
      <c r="HS51" s="109"/>
      <c r="HT51" s="109"/>
      <c r="HU51" s="109"/>
      <c r="HV51" s="109"/>
      <c r="HW51" s="109"/>
      <c r="HX51" s="109"/>
      <c r="HY51" s="109"/>
      <c r="HZ51" s="109"/>
      <c r="IA51" s="109"/>
      <c r="IB51" s="109"/>
      <c r="IC51" s="109"/>
      <c r="ID51" s="109"/>
      <c r="IE51" s="109"/>
      <c r="IF51" s="109"/>
      <c r="IG51" s="109"/>
      <c r="IH51" s="109"/>
      <c r="II51" s="109"/>
      <c r="IJ51" s="109"/>
    </row>
    <row r="52" spans="1:244" s="110" customFormat="1" ht="12.75" customHeight="1" x14ac:dyDescent="0.25">
      <c r="A52" s="108"/>
      <c r="B52" s="46" t="s">
        <v>40</v>
      </c>
      <c r="C52" s="47"/>
      <c r="D52" s="47"/>
      <c r="E52" s="47"/>
      <c r="F52" s="45" t="s">
        <v>89</v>
      </c>
      <c r="G52" s="45"/>
      <c r="H52" s="41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/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/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109"/>
      <c r="DM52" s="109"/>
      <c r="DN52" s="109"/>
      <c r="DO52" s="109"/>
      <c r="DP52" s="109"/>
      <c r="DQ52" s="109"/>
      <c r="DR52" s="109"/>
      <c r="DS52" s="109"/>
      <c r="DT52" s="109"/>
      <c r="DU52" s="109"/>
      <c r="DV52" s="109"/>
      <c r="DW52" s="109"/>
      <c r="DX52" s="109"/>
      <c r="DY52" s="109"/>
      <c r="DZ52" s="109"/>
      <c r="EA52" s="109"/>
      <c r="EB52" s="109"/>
      <c r="EC52" s="109"/>
      <c r="ED52" s="109"/>
      <c r="EE52" s="109"/>
      <c r="EF52" s="109"/>
      <c r="EG52" s="109"/>
      <c r="EH52" s="109"/>
      <c r="EI52" s="109"/>
      <c r="EJ52" s="109"/>
      <c r="EK52" s="109"/>
      <c r="EL52" s="109"/>
      <c r="EM52" s="109"/>
      <c r="EN52" s="109"/>
      <c r="EO52" s="109"/>
      <c r="EP52" s="109"/>
      <c r="EQ52" s="109"/>
      <c r="ER52" s="109"/>
      <c r="ES52" s="109"/>
      <c r="ET52" s="109"/>
      <c r="EU52" s="109"/>
      <c r="EV52" s="109"/>
      <c r="EW52" s="109"/>
      <c r="EX52" s="109"/>
      <c r="EY52" s="109"/>
      <c r="EZ52" s="109"/>
      <c r="FA52" s="109"/>
      <c r="FB52" s="109"/>
      <c r="FC52" s="109"/>
      <c r="FD52" s="109"/>
      <c r="FE52" s="109"/>
      <c r="FF52" s="109"/>
      <c r="FG52" s="109"/>
      <c r="FH52" s="109"/>
      <c r="FI52" s="109"/>
      <c r="FJ52" s="109"/>
      <c r="FK52" s="109"/>
      <c r="FL52" s="109"/>
      <c r="FM52" s="109"/>
      <c r="FN52" s="109"/>
      <c r="FO52" s="109"/>
      <c r="FP52" s="109"/>
      <c r="FQ52" s="109"/>
      <c r="FR52" s="109"/>
      <c r="FS52" s="109"/>
      <c r="FT52" s="109"/>
      <c r="FU52" s="109"/>
      <c r="FV52" s="109"/>
      <c r="FW52" s="109"/>
      <c r="FX52" s="109"/>
      <c r="FY52" s="109"/>
      <c r="FZ52" s="109"/>
      <c r="GA52" s="109"/>
      <c r="GB52" s="109"/>
      <c r="GC52" s="109"/>
      <c r="GD52" s="109"/>
      <c r="GE52" s="109"/>
      <c r="GF52" s="109"/>
      <c r="GG52" s="109"/>
      <c r="GH52" s="109"/>
      <c r="GI52" s="109"/>
      <c r="GJ52" s="109"/>
      <c r="GK52" s="109"/>
      <c r="GL52" s="109"/>
      <c r="GM52" s="109"/>
      <c r="GN52" s="109"/>
      <c r="GO52" s="109"/>
      <c r="GP52" s="109"/>
      <c r="GQ52" s="109"/>
      <c r="GR52" s="109"/>
      <c r="GS52" s="109"/>
      <c r="GT52" s="109"/>
      <c r="GU52" s="109"/>
      <c r="GV52" s="109"/>
      <c r="GW52" s="109"/>
      <c r="GX52" s="109"/>
      <c r="GY52" s="109"/>
      <c r="GZ52" s="109"/>
      <c r="HA52" s="109"/>
      <c r="HB52" s="109"/>
      <c r="HC52" s="109"/>
      <c r="HD52" s="109"/>
      <c r="HE52" s="109"/>
      <c r="HF52" s="109"/>
      <c r="HG52" s="109"/>
      <c r="HH52" s="109"/>
      <c r="HI52" s="109"/>
      <c r="HJ52" s="109"/>
      <c r="HK52" s="109"/>
      <c r="HL52" s="109"/>
      <c r="HM52" s="109"/>
      <c r="HN52" s="109"/>
      <c r="HO52" s="109"/>
      <c r="HP52" s="109"/>
      <c r="HQ52" s="109"/>
      <c r="HR52" s="109"/>
      <c r="HS52" s="109"/>
      <c r="HT52" s="109"/>
      <c r="HU52" s="109"/>
      <c r="HV52" s="109"/>
      <c r="HW52" s="109"/>
      <c r="HX52" s="109"/>
      <c r="HY52" s="109"/>
      <c r="HZ52" s="109"/>
      <c r="IA52" s="109"/>
      <c r="IB52" s="109"/>
      <c r="IC52" s="109"/>
      <c r="ID52" s="109"/>
      <c r="IE52" s="109"/>
      <c r="IF52" s="109"/>
      <c r="IG52" s="109"/>
      <c r="IH52" s="109"/>
      <c r="II52" s="109"/>
      <c r="IJ52" s="109"/>
    </row>
    <row r="53" spans="1:244" s="110" customFormat="1" ht="12.75" customHeight="1" x14ac:dyDescent="0.25">
      <c r="A53" s="108"/>
      <c r="B53" s="48" t="s">
        <v>41</v>
      </c>
      <c r="C53" s="49" t="s">
        <v>39</v>
      </c>
      <c r="D53" s="50">
        <v>4</v>
      </c>
      <c r="E53" s="49" t="s">
        <v>90</v>
      </c>
      <c r="F53" s="51">
        <v>4624.8671699999995</v>
      </c>
      <c r="G53" s="51">
        <f>(D53*F53)</f>
        <v>18499.468679999998</v>
      </c>
      <c r="H53" s="41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/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109"/>
      <c r="DM53" s="109"/>
      <c r="DN53" s="109"/>
      <c r="DO53" s="109"/>
      <c r="DP53" s="109"/>
      <c r="DQ53" s="109"/>
      <c r="DR53" s="109"/>
      <c r="DS53" s="109"/>
      <c r="DT53" s="109"/>
      <c r="DU53" s="109"/>
      <c r="DV53" s="109"/>
      <c r="DW53" s="109"/>
      <c r="DX53" s="109"/>
      <c r="DY53" s="109"/>
      <c r="DZ53" s="109"/>
      <c r="EA53" s="109"/>
      <c r="EB53" s="109"/>
      <c r="EC53" s="109"/>
      <c r="ED53" s="109"/>
      <c r="EE53" s="109"/>
      <c r="EF53" s="109"/>
      <c r="EG53" s="109"/>
      <c r="EH53" s="109"/>
      <c r="EI53" s="109"/>
      <c r="EJ53" s="109"/>
      <c r="EK53" s="109"/>
      <c r="EL53" s="109"/>
      <c r="EM53" s="109"/>
      <c r="EN53" s="109"/>
      <c r="EO53" s="109"/>
      <c r="EP53" s="109"/>
      <c r="EQ53" s="109"/>
      <c r="ER53" s="109"/>
      <c r="ES53" s="109"/>
      <c r="ET53" s="109"/>
      <c r="EU53" s="109"/>
      <c r="EV53" s="109"/>
      <c r="EW53" s="109"/>
      <c r="EX53" s="109"/>
      <c r="EY53" s="109"/>
      <c r="EZ53" s="109"/>
      <c r="FA53" s="109"/>
      <c r="FB53" s="109"/>
      <c r="FC53" s="109"/>
      <c r="FD53" s="109"/>
      <c r="FE53" s="109"/>
      <c r="FF53" s="109"/>
      <c r="FG53" s="109"/>
      <c r="FH53" s="109"/>
      <c r="FI53" s="109"/>
      <c r="FJ53" s="109"/>
      <c r="FK53" s="109"/>
      <c r="FL53" s="109"/>
      <c r="FM53" s="109"/>
      <c r="FN53" s="109"/>
      <c r="FO53" s="109"/>
      <c r="FP53" s="109"/>
      <c r="FQ53" s="109"/>
      <c r="FR53" s="109"/>
      <c r="FS53" s="109"/>
      <c r="FT53" s="109"/>
      <c r="FU53" s="109"/>
      <c r="FV53" s="109"/>
      <c r="FW53" s="109"/>
      <c r="FX53" s="109"/>
      <c r="FY53" s="109"/>
      <c r="FZ53" s="109"/>
      <c r="GA53" s="109"/>
      <c r="GB53" s="109"/>
      <c r="GC53" s="109"/>
      <c r="GD53" s="109"/>
      <c r="GE53" s="109"/>
      <c r="GF53" s="109"/>
      <c r="GG53" s="109"/>
      <c r="GH53" s="109"/>
      <c r="GI53" s="109"/>
      <c r="GJ53" s="109"/>
      <c r="GK53" s="109"/>
      <c r="GL53" s="109"/>
      <c r="GM53" s="109"/>
      <c r="GN53" s="109"/>
      <c r="GO53" s="109"/>
      <c r="GP53" s="109"/>
      <c r="GQ53" s="109"/>
      <c r="GR53" s="109"/>
      <c r="GS53" s="109"/>
      <c r="GT53" s="109"/>
      <c r="GU53" s="109"/>
      <c r="GV53" s="109"/>
      <c r="GW53" s="109"/>
      <c r="GX53" s="109"/>
      <c r="GY53" s="109"/>
      <c r="GZ53" s="109"/>
      <c r="HA53" s="109"/>
      <c r="HB53" s="109"/>
      <c r="HC53" s="109"/>
      <c r="HD53" s="109"/>
      <c r="HE53" s="109"/>
      <c r="HF53" s="109"/>
      <c r="HG53" s="109"/>
      <c r="HH53" s="109"/>
      <c r="HI53" s="109"/>
      <c r="HJ53" s="109"/>
      <c r="HK53" s="109"/>
      <c r="HL53" s="109"/>
      <c r="HM53" s="109"/>
      <c r="HN53" s="109"/>
      <c r="HO53" s="109"/>
      <c r="HP53" s="109"/>
      <c r="HQ53" s="109"/>
      <c r="HR53" s="109"/>
      <c r="HS53" s="109"/>
      <c r="HT53" s="109"/>
      <c r="HU53" s="109"/>
      <c r="HV53" s="109"/>
      <c r="HW53" s="109"/>
      <c r="HX53" s="109"/>
      <c r="HY53" s="109"/>
      <c r="HZ53" s="109"/>
      <c r="IA53" s="109"/>
      <c r="IB53" s="109"/>
      <c r="IC53" s="109"/>
      <c r="ID53" s="109"/>
      <c r="IE53" s="109"/>
      <c r="IF53" s="109"/>
      <c r="IG53" s="109"/>
      <c r="IH53" s="109"/>
      <c r="II53" s="109"/>
      <c r="IJ53" s="109"/>
    </row>
    <row r="54" spans="1:244" ht="13.5" customHeight="1" x14ac:dyDescent="0.25">
      <c r="A54" s="61"/>
      <c r="B54" s="9" t="s">
        <v>42</v>
      </c>
      <c r="C54" s="10"/>
      <c r="D54" s="10"/>
      <c r="E54" s="10"/>
      <c r="F54" s="10"/>
      <c r="G54" s="30">
        <f>SUM(G44:G53)</f>
        <v>2211271.2040399997</v>
      </c>
      <c r="H54" s="38"/>
    </row>
    <row r="55" spans="1:244" ht="12" customHeight="1" x14ac:dyDescent="0.25">
      <c r="A55" s="56"/>
      <c r="B55" s="102"/>
      <c r="C55" s="103"/>
      <c r="D55" s="104"/>
      <c r="E55" s="104"/>
      <c r="F55" s="105"/>
      <c r="G55" s="105"/>
      <c r="H55" s="32"/>
    </row>
    <row r="56" spans="1:244" ht="12" customHeight="1" x14ac:dyDescent="0.25">
      <c r="A56" s="61"/>
      <c r="B56" s="89" t="s">
        <v>43</v>
      </c>
      <c r="C56" s="90"/>
      <c r="D56" s="91"/>
      <c r="E56" s="91"/>
      <c r="F56" s="92"/>
      <c r="G56" s="92"/>
      <c r="H56" s="81"/>
    </row>
    <row r="57" spans="1:244" ht="26.25" customHeight="1" x14ac:dyDescent="0.25">
      <c r="A57" s="61"/>
      <c r="B57" s="106" t="s">
        <v>44</v>
      </c>
      <c r="C57" s="107" t="s">
        <v>29</v>
      </c>
      <c r="D57" s="107" t="s">
        <v>30</v>
      </c>
      <c r="E57" s="106" t="s">
        <v>17</v>
      </c>
      <c r="F57" s="107" t="s">
        <v>18</v>
      </c>
      <c r="G57" s="106" t="s">
        <v>19</v>
      </c>
      <c r="H57" s="95"/>
    </row>
    <row r="58" spans="1:244" ht="14.25" customHeight="1" x14ac:dyDescent="0.25">
      <c r="A58" s="82"/>
      <c r="B58" s="54" t="s">
        <v>95</v>
      </c>
      <c r="C58" s="13" t="s">
        <v>96</v>
      </c>
      <c r="D58" s="20">
        <v>1250</v>
      </c>
      <c r="E58" s="8" t="s">
        <v>87</v>
      </c>
      <c r="F58" s="20">
        <v>368</v>
      </c>
      <c r="G58" s="20">
        <f>D58*F58</f>
        <v>460000</v>
      </c>
      <c r="H58" s="41"/>
    </row>
    <row r="59" spans="1:244" ht="15.75" customHeight="1" x14ac:dyDescent="0.25">
      <c r="A59" s="82"/>
      <c r="B59" s="54" t="s">
        <v>97</v>
      </c>
      <c r="C59" s="13" t="s">
        <v>15</v>
      </c>
      <c r="D59" s="20">
        <v>10</v>
      </c>
      <c r="E59" s="8" t="s">
        <v>98</v>
      </c>
      <c r="F59" s="20">
        <v>2916</v>
      </c>
      <c r="G59" s="20">
        <f t="shared" ref="G59:G61" si="1">D59*F59</f>
        <v>29160</v>
      </c>
      <c r="H59" s="41"/>
    </row>
    <row r="60" spans="1:244" ht="15" customHeight="1" x14ac:dyDescent="0.25">
      <c r="A60" s="82"/>
      <c r="B60" s="54" t="s">
        <v>99</v>
      </c>
      <c r="C60" s="13" t="s">
        <v>94</v>
      </c>
      <c r="D60" s="20">
        <v>30</v>
      </c>
      <c r="E60" s="8" t="s">
        <v>87</v>
      </c>
      <c r="F60" s="20">
        <v>79518</v>
      </c>
      <c r="G60" s="20">
        <f t="shared" si="1"/>
        <v>2385540</v>
      </c>
      <c r="H60" s="41"/>
    </row>
    <row r="61" spans="1:244" ht="12.75" customHeight="1" x14ac:dyDescent="0.25">
      <c r="A61" s="71"/>
      <c r="B61" s="54" t="s">
        <v>100</v>
      </c>
      <c r="C61" s="13" t="s">
        <v>15</v>
      </c>
      <c r="D61" s="20">
        <v>1</v>
      </c>
      <c r="E61" s="8" t="s">
        <v>101</v>
      </c>
      <c r="F61" s="20">
        <v>38000</v>
      </c>
      <c r="G61" s="20">
        <f t="shared" si="1"/>
        <v>38000</v>
      </c>
      <c r="H61" s="41"/>
    </row>
    <row r="62" spans="1:244" ht="12.75" customHeight="1" x14ac:dyDescent="0.25">
      <c r="A62" s="82"/>
      <c r="B62" s="52" t="s">
        <v>111</v>
      </c>
      <c r="C62" s="43" t="s">
        <v>15</v>
      </c>
      <c r="D62" s="45">
        <v>3</v>
      </c>
      <c r="E62" s="53" t="s">
        <v>110</v>
      </c>
      <c r="F62" s="45">
        <v>299732.5</v>
      </c>
      <c r="G62" s="45">
        <f>D62*F62</f>
        <v>899197.5</v>
      </c>
      <c r="H62" s="41"/>
    </row>
    <row r="63" spans="1:244" ht="13.5" customHeight="1" x14ac:dyDescent="0.25">
      <c r="A63" s="61"/>
      <c r="B63" s="111" t="s">
        <v>45</v>
      </c>
      <c r="C63" s="112"/>
      <c r="D63" s="112"/>
      <c r="E63" s="112"/>
      <c r="F63" s="113"/>
      <c r="G63" s="114">
        <f>G58+G59+G60+G61+G62</f>
        <v>3811897.5</v>
      </c>
      <c r="H63" s="38"/>
    </row>
    <row r="64" spans="1:244" ht="12" customHeight="1" x14ac:dyDescent="0.25">
      <c r="A64" s="56"/>
      <c r="B64" s="115"/>
      <c r="C64" s="115"/>
      <c r="D64" s="116"/>
      <c r="E64" s="115"/>
      <c r="F64" s="117"/>
      <c r="G64" s="117"/>
      <c r="H64" s="32"/>
    </row>
    <row r="65" spans="1:8" ht="12" customHeight="1" x14ac:dyDescent="0.25">
      <c r="A65" s="82"/>
      <c r="B65" s="118" t="s">
        <v>46</v>
      </c>
      <c r="C65" s="119"/>
      <c r="D65" s="120"/>
      <c r="E65" s="119"/>
      <c r="F65" s="119"/>
      <c r="G65" s="121">
        <f>G28+G33+G40+G54+G63</f>
        <v>12268668.70404</v>
      </c>
      <c r="H65" s="122"/>
    </row>
    <row r="66" spans="1:8" ht="12" customHeight="1" x14ac:dyDescent="0.25">
      <c r="A66" s="82"/>
      <c r="B66" s="123" t="s">
        <v>47</v>
      </c>
      <c r="C66" s="124"/>
      <c r="D66" s="125"/>
      <c r="E66" s="124"/>
      <c r="F66" s="124"/>
      <c r="G66" s="126">
        <f>G65*0.05</f>
        <v>613433.43520200008</v>
      </c>
      <c r="H66" s="122"/>
    </row>
    <row r="67" spans="1:8" ht="12" customHeight="1" x14ac:dyDescent="0.25">
      <c r="A67" s="82"/>
      <c r="B67" s="127" t="s">
        <v>48</v>
      </c>
      <c r="C67" s="128"/>
      <c r="D67" s="129"/>
      <c r="E67" s="128"/>
      <c r="F67" s="128"/>
      <c r="G67" s="130">
        <f>G66+G65</f>
        <v>12882102.139242001</v>
      </c>
      <c r="H67" s="122"/>
    </row>
    <row r="68" spans="1:8" ht="12" customHeight="1" x14ac:dyDescent="0.25">
      <c r="A68" s="82"/>
      <c r="B68" s="123" t="s">
        <v>49</v>
      </c>
      <c r="C68" s="124"/>
      <c r="D68" s="125"/>
      <c r="E68" s="124"/>
      <c r="F68" s="124"/>
      <c r="G68" s="126">
        <f>G11</f>
        <v>23400000</v>
      </c>
      <c r="H68" s="122"/>
    </row>
    <row r="69" spans="1:8" ht="12" customHeight="1" x14ac:dyDescent="0.25">
      <c r="A69" s="82"/>
      <c r="B69" s="131" t="s">
        <v>50</v>
      </c>
      <c r="C69" s="132"/>
      <c r="D69" s="133"/>
      <c r="E69" s="132"/>
      <c r="F69" s="132"/>
      <c r="G69" s="134">
        <f>G68-G67</f>
        <v>10517897.860757999</v>
      </c>
      <c r="H69" s="122"/>
    </row>
    <row r="70" spans="1:8" ht="12" customHeight="1" x14ac:dyDescent="0.25">
      <c r="A70" s="82"/>
      <c r="B70" s="135" t="s">
        <v>115</v>
      </c>
      <c r="C70" s="136"/>
      <c r="D70" s="137"/>
      <c r="E70" s="136"/>
      <c r="F70" s="136"/>
      <c r="G70" s="138"/>
      <c r="H70" s="122"/>
    </row>
    <row r="71" spans="1:8" ht="12.75" customHeight="1" thickBot="1" x14ac:dyDescent="0.3">
      <c r="A71" s="82"/>
      <c r="B71" s="139"/>
      <c r="C71" s="136"/>
      <c r="D71" s="137"/>
      <c r="E71" s="136"/>
      <c r="F71" s="136"/>
      <c r="G71" s="138"/>
      <c r="H71" s="122"/>
    </row>
    <row r="72" spans="1:8" ht="12" customHeight="1" x14ac:dyDescent="0.25">
      <c r="A72" s="82"/>
      <c r="B72" s="140" t="s">
        <v>116</v>
      </c>
      <c r="C72" s="141"/>
      <c r="D72" s="142"/>
      <c r="E72" s="141"/>
      <c r="F72" s="143"/>
      <c r="G72" s="138"/>
      <c r="H72" s="122"/>
    </row>
    <row r="73" spans="1:8" ht="12" customHeight="1" x14ac:dyDescent="0.25">
      <c r="A73" s="82"/>
      <c r="B73" s="144" t="s">
        <v>51</v>
      </c>
      <c r="C73" s="145"/>
      <c r="D73" s="146"/>
      <c r="E73" s="145"/>
      <c r="F73" s="147"/>
      <c r="G73" s="138"/>
      <c r="H73" s="122"/>
    </row>
    <row r="74" spans="1:8" ht="12" customHeight="1" x14ac:dyDescent="0.25">
      <c r="A74" s="82"/>
      <c r="B74" s="144" t="s">
        <v>52</v>
      </c>
      <c r="C74" s="145"/>
      <c r="D74" s="146"/>
      <c r="E74" s="145"/>
      <c r="F74" s="147"/>
      <c r="G74" s="138"/>
      <c r="H74" s="122"/>
    </row>
    <row r="75" spans="1:8" ht="12" customHeight="1" x14ac:dyDescent="0.25">
      <c r="A75" s="82"/>
      <c r="B75" s="144" t="s">
        <v>53</v>
      </c>
      <c r="C75" s="145"/>
      <c r="D75" s="146"/>
      <c r="E75" s="145"/>
      <c r="F75" s="147"/>
      <c r="G75" s="138"/>
      <c r="H75" s="122"/>
    </row>
    <row r="76" spans="1:8" ht="12" customHeight="1" x14ac:dyDescent="0.25">
      <c r="A76" s="82"/>
      <c r="B76" s="144" t="s">
        <v>54</v>
      </c>
      <c r="C76" s="145"/>
      <c r="D76" s="146"/>
      <c r="E76" s="145"/>
      <c r="F76" s="147"/>
      <c r="G76" s="138"/>
      <c r="H76" s="122"/>
    </row>
    <row r="77" spans="1:8" ht="12" customHeight="1" x14ac:dyDescent="0.25">
      <c r="A77" s="82"/>
      <c r="B77" s="144" t="s">
        <v>55</v>
      </c>
      <c r="C77" s="145"/>
      <c r="D77" s="146"/>
      <c r="E77" s="145"/>
      <c r="F77" s="147"/>
      <c r="G77" s="138"/>
      <c r="H77" s="122"/>
    </row>
    <row r="78" spans="1:8" ht="12.75" customHeight="1" thickBot="1" x14ac:dyDescent="0.3">
      <c r="A78" s="82"/>
      <c r="B78" s="148" t="s">
        <v>56</v>
      </c>
      <c r="C78" s="149"/>
      <c r="D78" s="150"/>
      <c r="E78" s="149"/>
      <c r="F78" s="151"/>
      <c r="G78" s="138"/>
      <c r="H78" s="122"/>
    </row>
    <row r="79" spans="1:8" ht="12.75" customHeight="1" thickBot="1" x14ac:dyDescent="0.3">
      <c r="A79" s="82"/>
      <c r="B79" s="139"/>
      <c r="C79" s="145"/>
      <c r="D79" s="146"/>
      <c r="E79" s="145"/>
      <c r="F79" s="145"/>
      <c r="G79" s="138"/>
      <c r="H79" s="122"/>
    </row>
    <row r="80" spans="1:8" ht="15" customHeight="1" thickBot="1" x14ac:dyDescent="0.3">
      <c r="A80" s="82"/>
      <c r="B80" s="181" t="s">
        <v>57</v>
      </c>
      <c r="C80" s="182"/>
      <c r="D80" s="183"/>
      <c r="E80" s="152"/>
      <c r="F80" s="152"/>
      <c r="G80" s="138"/>
      <c r="H80" s="122"/>
    </row>
    <row r="81" spans="1:8" ht="12" customHeight="1" x14ac:dyDescent="0.25">
      <c r="A81" s="82"/>
      <c r="B81" s="153" t="s">
        <v>44</v>
      </c>
      <c r="C81" s="154" t="s">
        <v>58</v>
      </c>
      <c r="D81" s="155" t="s">
        <v>59</v>
      </c>
      <c r="E81" s="152"/>
      <c r="F81" s="152"/>
      <c r="G81" s="138"/>
      <c r="H81" s="122"/>
    </row>
    <row r="82" spans="1:8" ht="12" customHeight="1" x14ac:dyDescent="0.25">
      <c r="A82" s="82"/>
      <c r="B82" s="156" t="s">
        <v>60</v>
      </c>
      <c r="C82" s="157">
        <f>G28</f>
        <v>4308000</v>
      </c>
      <c r="D82" s="158">
        <f>(C82/C88)</f>
        <v>0.33441746955854273</v>
      </c>
      <c r="E82" s="152"/>
      <c r="F82" s="152"/>
      <c r="G82" s="138"/>
      <c r="H82" s="122"/>
    </row>
    <row r="83" spans="1:8" ht="12" customHeight="1" x14ac:dyDescent="0.25">
      <c r="A83" s="82"/>
      <c r="B83" s="156" t="s">
        <v>61</v>
      </c>
      <c r="C83" s="159">
        <v>0</v>
      </c>
      <c r="D83" s="158">
        <v>0</v>
      </c>
      <c r="E83" s="152"/>
      <c r="F83" s="152"/>
      <c r="G83" s="138"/>
      <c r="H83" s="122"/>
    </row>
    <row r="84" spans="1:8" ht="12" customHeight="1" x14ac:dyDescent="0.25">
      <c r="A84" s="82"/>
      <c r="B84" s="156" t="s">
        <v>62</v>
      </c>
      <c r="C84" s="157">
        <f>G40</f>
        <v>1937500</v>
      </c>
      <c r="D84" s="158">
        <f>(C84/C88)</f>
        <v>0.15040247151106698</v>
      </c>
      <c r="E84" s="152"/>
      <c r="F84" s="152"/>
      <c r="G84" s="138"/>
      <c r="H84" s="122"/>
    </row>
    <row r="85" spans="1:8" ht="12" customHeight="1" x14ac:dyDescent="0.25">
      <c r="A85" s="82"/>
      <c r="B85" s="156" t="s">
        <v>28</v>
      </c>
      <c r="C85" s="157">
        <f>G54</f>
        <v>2211271.2040399997</v>
      </c>
      <c r="D85" s="158">
        <f>(C85/C88)</f>
        <v>0.17165453123554519</v>
      </c>
      <c r="E85" s="152"/>
      <c r="F85" s="152"/>
      <c r="G85" s="138"/>
      <c r="H85" s="122"/>
    </row>
    <row r="86" spans="1:8" ht="12" customHeight="1" x14ac:dyDescent="0.25">
      <c r="A86" s="82"/>
      <c r="B86" s="156" t="s">
        <v>63</v>
      </c>
      <c r="C86" s="160">
        <f>G63</f>
        <v>3811897.5</v>
      </c>
      <c r="D86" s="158">
        <f>(C86/C88)</f>
        <v>0.2959064800757974</v>
      </c>
      <c r="E86" s="161"/>
      <c r="F86" s="161"/>
      <c r="G86" s="138"/>
      <c r="H86" s="122"/>
    </row>
    <row r="87" spans="1:8" ht="12" customHeight="1" x14ac:dyDescent="0.25">
      <c r="A87" s="82"/>
      <c r="B87" s="156" t="s">
        <v>64</v>
      </c>
      <c r="C87" s="160">
        <f>G66</f>
        <v>613433.43520200008</v>
      </c>
      <c r="D87" s="158">
        <f>(C87/C88)</f>
        <v>4.7619047619047623E-2</v>
      </c>
      <c r="E87" s="161"/>
      <c r="F87" s="161"/>
      <c r="G87" s="138"/>
      <c r="H87" s="122"/>
    </row>
    <row r="88" spans="1:8" ht="12.75" customHeight="1" thickBot="1" x14ac:dyDescent="0.3">
      <c r="A88" s="82"/>
      <c r="B88" s="162" t="s">
        <v>65</v>
      </c>
      <c r="C88" s="163">
        <f>SUM(C82:C87)</f>
        <v>12882102.139242001</v>
      </c>
      <c r="D88" s="164">
        <f>SUM(D82:D87)</f>
        <v>1</v>
      </c>
      <c r="E88" s="161"/>
      <c r="F88" s="161"/>
      <c r="G88" s="138"/>
      <c r="H88" s="122"/>
    </row>
    <row r="89" spans="1:8" ht="12" customHeight="1" x14ac:dyDescent="0.25">
      <c r="A89" s="82"/>
      <c r="B89" s="139"/>
      <c r="C89" s="136"/>
      <c r="D89" s="137"/>
      <c r="E89" s="136"/>
      <c r="F89" s="136"/>
      <c r="G89" s="138"/>
      <c r="H89" s="122"/>
    </row>
    <row r="90" spans="1:8" ht="12.75" customHeight="1" thickBot="1" x14ac:dyDescent="0.3">
      <c r="A90" s="82"/>
      <c r="B90" s="55"/>
      <c r="C90" s="136"/>
      <c r="D90" s="137"/>
      <c r="E90" s="136"/>
      <c r="F90" s="136"/>
      <c r="G90" s="138"/>
      <c r="H90" s="122"/>
    </row>
    <row r="91" spans="1:8" ht="12" customHeight="1" thickBot="1" x14ac:dyDescent="0.3">
      <c r="A91" s="82"/>
      <c r="B91" s="181" t="s">
        <v>103</v>
      </c>
      <c r="C91" s="182"/>
      <c r="D91" s="182"/>
      <c r="E91" s="183"/>
      <c r="F91" s="161"/>
      <c r="G91" s="138"/>
      <c r="H91" s="122"/>
    </row>
    <row r="92" spans="1:8" ht="12" customHeight="1" x14ac:dyDescent="0.25">
      <c r="A92" s="82"/>
      <c r="B92" s="165" t="s">
        <v>105</v>
      </c>
      <c r="C92" s="166">
        <v>32000</v>
      </c>
      <c r="D92" s="166">
        <f>G8</f>
        <v>36000</v>
      </c>
      <c r="E92" s="166">
        <v>40000</v>
      </c>
      <c r="F92" s="167"/>
      <c r="G92" s="168"/>
      <c r="H92" s="169"/>
    </row>
    <row r="93" spans="1:8" ht="12.75" customHeight="1" thickBot="1" x14ac:dyDescent="0.3">
      <c r="A93" s="82"/>
      <c r="B93" s="162" t="s">
        <v>104</v>
      </c>
      <c r="C93" s="163">
        <f>(G67/C92)</f>
        <v>402.56569185131252</v>
      </c>
      <c r="D93" s="170">
        <f>(G67/D92)</f>
        <v>357.83617053450001</v>
      </c>
      <c r="E93" s="171">
        <f>(G67/E92)</f>
        <v>322.05255348105004</v>
      </c>
      <c r="F93" s="167"/>
      <c r="G93" s="168"/>
      <c r="H93" s="169"/>
    </row>
    <row r="94" spans="1:8" ht="15.6" customHeight="1" x14ac:dyDescent="0.25">
      <c r="A94" s="82"/>
      <c r="B94" s="135" t="s">
        <v>66</v>
      </c>
      <c r="C94" s="145"/>
      <c r="D94" s="146"/>
      <c r="E94" s="145"/>
      <c r="F94" s="145"/>
      <c r="G94" s="145"/>
      <c r="H94" s="58"/>
    </row>
  </sheetData>
  <mergeCells count="9">
    <mergeCell ref="E8:F8"/>
    <mergeCell ref="E13:F13"/>
    <mergeCell ref="E14:F14"/>
    <mergeCell ref="B16:G16"/>
    <mergeCell ref="B91:E91"/>
    <mergeCell ref="E12:F12"/>
    <mergeCell ref="E10:F10"/>
    <mergeCell ref="E9:F9"/>
    <mergeCell ref="B80:D80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LIMON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Maldonado Schweitzer Ruben</cp:lastModifiedBy>
  <dcterms:created xsi:type="dcterms:W3CDTF">2020-11-27T12:49:26Z</dcterms:created>
  <dcterms:modified xsi:type="dcterms:W3CDTF">2023-03-28T14:51:58Z</dcterms:modified>
</cp:coreProperties>
</file>