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61" i="1" l="1"/>
  <c r="G54" i="1"/>
  <c r="G53" i="1"/>
  <c r="G50" i="1"/>
  <c r="G48" i="1"/>
  <c r="G47" i="1"/>
  <c r="G60" i="1"/>
  <c r="G62" i="1" l="1"/>
  <c r="C85" i="1" s="1"/>
  <c r="G38" i="1"/>
  <c r="G37" i="1"/>
  <c r="G35" i="1"/>
  <c r="G39" i="1" l="1"/>
  <c r="C83" i="1" s="1"/>
  <c r="G51" i="1"/>
  <c r="G52" i="1"/>
  <c r="G55" i="1"/>
  <c r="G24" i="1"/>
  <c r="G25" i="1"/>
  <c r="G45" i="1" l="1"/>
  <c r="G44" i="1"/>
  <c r="G23" i="1"/>
  <c r="G22" i="1"/>
  <c r="G21" i="1"/>
  <c r="G12" i="1"/>
  <c r="G67" i="1" s="1"/>
  <c r="G56" i="1" l="1"/>
  <c r="C84" i="1" s="1"/>
  <c r="G26" i="1"/>
  <c r="C81" i="1" s="1"/>
  <c r="G64" i="1" l="1"/>
  <c r="G65" i="1" s="1"/>
  <c r="G66" i="1" l="1"/>
  <c r="C86" i="1"/>
  <c r="D92" i="1" l="1"/>
  <c r="G68" i="1"/>
  <c r="C87" i="1"/>
  <c r="D86" i="1" s="1"/>
  <c r="E92" i="1"/>
  <c r="C92" i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<sst xmlns="http://schemas.openxmlformats.org/spreadsheetml/2006/main" count="159" uniqueCount="116">
  <si>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</si>
  <si>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</si>
  <si>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</si>
  <si>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</si>
  <si>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</si>
  <si>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</si>
  <si>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</si>
  <si>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</si>
  <si>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</si>
  <si>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</si>
  <si>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</si>
  <si>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</si>
  <si>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</si>
  <si>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</si>
  <si>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</si>
  <si>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</si>
  <si>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</si>
  <si>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</si>
  <si>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</si>
  <si>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</si>
  <si>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</si>
  <si>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</si>
  <si>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</si>
  <si>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</si>
  <si>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</si>
  <si>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</si>
  <si>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</si>
  <si>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</si>
  <si>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</si>
  <si>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</si>
  <si>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</si>
  <si>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</si>
  <si>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</si>
  <si>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</si>
  <si>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</si>
  <si>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</si>
  <si>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</si>
  <si>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</si>
  <si>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</si>
  <si>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</si>
  <si>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</si>
  <si>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</si>
  <si>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</si>
  <si>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</si>
  <si>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</si>
  <si>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</si>
  <si>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</si>
  <si>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</si>
  <si>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</si>
  <si>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</si>
  <si>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</si>
  <si>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</si>
  <si>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</si>
  <si>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</si>
  <si>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</si>
  <si>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</si>
  <si>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</si>
  <si>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</si>
  <si>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</si>
  <si>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</si>
  <si>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</si>
  <si>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</si>
  <si>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</si>
  <si>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</si>
  <si>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</si>
  <si>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</si>
  <si>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</si>
  <si>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</si>
  <si>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</si>
  <si>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</si>
  <si>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</si>
  <si>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</si>
  <si>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</si>
  <si>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</si>
  <si>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</si>
  <si>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</si>
  <si>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</si>
  <si>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</si>
  <si>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</si>
  <si>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</si>
  <si>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</si>
  <si>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</si>
  <si>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</si>
  <si>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</si>
  <si>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</si>
  <si>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JUNIO-DICIEMBRE</t>
  </si>
  <si>
    <t>TODO EL AÑO</t>
  </si>
  <si>
    <t>FERTILIZANTES</t>
  </si>
  <si>
    <t>UREA</t>
  </si>
  <si>
    <t>SUPERFOSFATO TRIPLE</t>
  </si>
  <si>
    <t>FUNGICIDA</t>
  </si>
  <si>
    <t>HERBICIDA</t>
  </si>
  <si>
    <t>INSECTICIDA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</si>
  <si>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</si>
  <si>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</si>
  <si>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</si>
  <si>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</si>
  <si>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</si>
  <si>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</si>
  <si>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</si>
  <si>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</si>
  <si>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</si>
  <si>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</si>
  <si>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HA</t>
  </si>
  <si>
    <t>RIDOMIL PLUZ 50 WP O SIMILAR</t>
  </si>
  <si>
    <t>BRAVO 720 (2 APLICACIONES) O SIMILAR</t>
  </si>
  <si>
    <t>ROUNDUP O SIMILAR</t>
  </si>
  <si>
    <t>FARMON O SIMILAR</t>
  </si>
  <si>
    <t>WINSPRAY MISCIBLE O SIMILAR</t>
  </si>
  <si>
    <t>KARATE ZEON O SIMILAR</t>
  </si>
  <si>
    <t>LORSBAN 4E O SIMILAR</t>
  </si>
  <si>
    <t>APLICACIÓN DE PESTICIDAS(3)</t>
  </si>
  <si>
    <t>APLICACIÓN DE FERTILIZ(3)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</si>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</sst>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6</xdr:col>
      <xdr:colOff>680377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5"/>
  <sheetViews>
    <sheetView showGridLines="0" tabSelected="1" topLeftCell="A4" zoomScale="136" zoomScaleNormal="13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21.5703125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8" t="s">
        <v>69</v>
      </c>
      <c r="F9" s="99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6" t="s">
        <v>4</v>
      </c>
      <c r="F10" s="97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6" t="s">
        <v>8</v>
      </c>
      <c r="F11" s="97"/>
      <c r="G11" s="35">
        <v>600</v>
      </c>
    </row>
    <row r="12" spans="1:7" ht="11.25" customHeight="1" x14ac:dyDescent="0.25">
      <c r="A12" s="2"/>
      <c r="B12" s="5" t="s">
        <v>9</v>
      </c>
      <c r="C12" s="8" t="s">
        <v>10</v>
      </c>
      <c r="D12" s="17"/>
      <c r="E12" s="11" t="s">
        <v>11</v>
      </c>
      <c r="F12" s="36"/>
      <c r="G12" s="4">
        <f>(G9*G11)</f>
        <v>9000000</v>
      </c>
    </row>
    <row r="13" spans="1:7" ht="24.75" customHeight="1" x14ac:dyDescent="0.25">
      <c r="A13" s="2"/>
      <c r="B13" s="5" t="s">
        <v>12</v>
      </c>
      <c r="C13" s="8" t="s">
        <v>113</v>
      </c>
      <c r="D13" s="17"/>
      <c r="E13" s="96" t="s">
        <v>13</v>
      </c>
      <c r="F13" s="97"/>
      <c r="G13" s="8" t="s">
        <v>14</v>
      </c>
    </row>
    <row r="14" spans="1:7" ht="33.75" customHeight="1" x14ac:dyDescent="0.25">
      <c r="A14" s="2"/>
      <c r="B14" s="5" t="s">
        <v>15</v>
      </c>
      <c r="C14" s="8" t="s">
        <v>114</v>
      </c>
      <c r="D14" s="17"/>
      <c r="E14" s="96" t="s">
        <v>16</v>
      </c>
      <c r="F14" s="97"/>
      <c r="G14" s="8" t="s">
        <v>17</v>
      </c>
    </row>
    <row r="15" spans="1:7" ht="14.25" customHeight="1" x14ac:dyDescent="0.25">
      <c r="A15" s="2"/>
      <c r="B15" s="5" t="s">
        <v>18</v>
      </c>
      <c r="C15" s="7" t="s">
        <v>115</v>
      </c>
      <c r="D15" s="17"/>
      <c r="E15" s="100" t="s">
        <v>19</v>
      </c>
      <c r="F15" s="101"/>
      <c r="G15" s="8" t="s">
        <v>20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2" t="s">
        <v>21</v>
      </c>
      <c r="C17" s="103"/>
      <c r="D17" s="103"/>
      <c r="E17" s="103"/>
      <c r="F17" s="103"/>
      <c r="G17" s="103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22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23</v>
      </c>
      <c r="C20" s="20" t="s">
        <v>24</v>
      </c>
      <c r="D20" s="20" t="s">
        <v>25</v>
      </c>
      <c r="E20" s="20" t="s">
        <v>26</v>
      </c>
      <c r="F20" s="20" t="s">
        <v>27</v>
      </c>
      <c r="G20" s="20" t="s">
        <v>28</v>
      </c>
    </row>
    <row r="21" spans="1:10" ht="14.1" customHeight="1" x14ac:dyDescent="0.25">
      <c r="A21" s="2"/>
      <c r="B21" s="34" t="s">
        <v>74</v>
      </c>
      <c r="C21" s="3" t="s">
        <v>29</v>
      </c>
      <c r="D21" s="9">
        <v>4</v>
      </c>
      <c r="E21" s="3" t="s">
        <v>79</v>
      </c>
      <c r="F21" s="4">
        <v>35000</v>
      </c>
      <c r="G21" s="4">
        <f>(D21*F21)</f>
        <v>140000</v>
      </c>
    </row>
    <row r="22" spans="1:10" ht="14.1" customHeight="1" x14ac:dyDescent="0.25">
      <c r="A22" s="2"/>
      <c r="B22" s="34" t="s">
        <v>75</v>
      </c>
      <c r="C22" s="3" t="s">
        <v>29</v>
      </c>
      <c r="D22" s="9">
        <v>2</v>
      </c>
      <c r="E22" s="3" t="s">
        <v>80</v>
      </c>
      <c r="F22" s="4">
        <v>35000</v>
      </c>
      <c r="G22" s="4">
        <f>(D22*F22)</f>
        <v>70000</v>
      </c>
    </row>
    <row r="23" spans="1:10" ht="14.1" customHeight="1" x14ac:dyDescent="0.25">
      <c r="A23" s="2"/>
      <c r="B23" s="34" t="s">
        <v>76</v>
      </c>
      <c r="C23" s="3" t="s">
        <v>29</v>
      </c>
      <c r="D23" s="9">
        <v>7</v>
      </c>
      <c r="E23" s="3" t="s">
        <v>81</v>
      </c>
      <c r="F23" s="4">
        <v>35000</v>
      </c>
      <c r="G23" s="4">
        <f>(D23*F23)</f>
        <v>245000</v>
      </c>
    </row>
    <row r="24" spans="1:10" ht="14.1" customHeight="1" x14ac:dyDescent="0.25">
      <c r="A24" s="2"/>
      <c r="B24" s="34" t="s">
        <v>77</v>
      </c>
      <c r="C24" s="3" t="s">
        <v>29</v>
      </c>
      <c r="D24" s="9">
        <v>8</v>
      </c>
      <c r="E24" s="3" t="s">
        <v>79</v>
      </c>
      <c r="F24" s="4">
        <v>35000</v>
      </c>
      <c r="G24" s="4">
        <f t="shared" ref="G24:G25" si="0">(D24*F24)</f>
        <v>280000</v>
      </c>
    </row>
    <row r="25" spans="1:10" ht="14.1" customHeight="1" x14ac:dyDescent="0.25">
      <c r="B25" s="34" t="s">
        <v>78</v>
      </c>
      <c r="C25" s="3" t="s">
        <v>29</v>
      </c>
      <c r="D25" s="22">
        <v>30</v>
      </c>
      <c r="E25" s="3" t="s">
        <v>82</v>
      </c>
      <c r="F25" s="4">
        <v>35000</v>
      </c>
      <c r="G25" s="4">
        <f t="shared" si="0"/>
        <v>1050000</v>
      </c>
    </row>
    <row r="26" spans="1:10" ht="12.75" customHeight="1" x14ac:dyDescent="0.25">
      <c r="A26" s="2"/>
      <c r="B26" s="21" t="s">
        <v>30</v>
      </c>
      <c r="C26" s="23"/>
      <c r="D26" s="23"/>
      <c r="E26" s="23"/>
      <c r="F26" s="24"/>
      <c r="G26" s="25">
        <f>SUM(G21:G25)</f>
        <v>1785000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31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23</v>
      </c>
      <c r="C29" s="20" t="s">
        <v>24</v>
      </c>
      <c r="D29" s="20" t="s">
        <v>25</v>
      </c>
      <c r="E29" s="37" t="s">
        <v>26</v>
      </c>
      <c r="F29" s="20" t="s">
        <v>27</v>
      </c>
      <c r="G29" s="37" t="s">
        <v>28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32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33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23</v>
      </c>
      <c r="C34" s="37" t="s">
        <v>24</v>
      </c>
      <c r="D34" s="37" t="s">
        <v>25</v>
      </c>
      <c r="E34" s="37" t="s">
        <v>26</v>
      </c>
      <c r="F34" s="20" t="s">
        <v>27</v>
      </c>
      <c r="G34" s="37" t="s">
        <v>28</v>
      </c>
    </row>
    <row r="35" spans="1:7" ht="12.75" customHeight="1" x14ac:dyDescent="0.25">
      <c r="A35" s="2"/>
      <c r="B35" s="34" t="s">
        <v>111</v>
      </c>
      <c r="C35" s="3" t="s">
        <v>103</v>
      </c>
      <c r="D35" s="9">
        <v>3</v>
      </c>
      <c r="E35" s="3" t="s">
        <v>85</v>
      </c>
      <c r="F35" s="4">
        <v>30000</v>
      </c>
      <c r="G35" s="4">
        <f>D35*F35</f>
        <v>90000</v>
      </c>
    </row>
    <row r="36" spans="1:7" ht="12.75" customHeight="1" x14ac:dyDescent="0.25">
      <c r="A36" s="2"/>
      <c r="B36" s="93" t="s">
        <v>112</v>
      </c>
      <c r="C36" s="3" t="s">
        <v>103</v>
      </c>
      <c r="D36" s="9">
        <v>3</v>
      </c>
      <c r="E36" s="3" t="s">
        <v>85</v>
      </c>
      <c r="F36" s="4">
        <v>30000</v>
      </c>
      <c r="G36" s="4">
        <f>D36*F36</f>
        <v>90000</v>
      </c>
    </row>
    <row r="37" spans="1:7" ht="12.75" customHeight="1" x14ac:dyDescent="0.25">
      <c r="A37" s="2"/>
      <c r="B37" s="34" t="s">
        <v>83</v>
      </c>
      <c r="C37" s="3" t="s">
        <v>103</v>
      </c>
      <c r="D37" s="9">
        <v>3</v>
      </c>
      <c r="E37" s="3" t="s">
        <v>86</v>
      </c>
      <c r="F37" s="4">
        <v>40000</v>
      </c>
      <c r="G37" s="4">
        <f>D37*F37</f>
        <v>120000</v>
      </c>
    </row>
    <row r="38" spans="1:7" ht="12.75" customHeight="1" x14ac:dyDescent="0.25">
      <c r="A38" s="2"/>
      <c r="B38" s="34" t="s">
        <v>84</v>
      </c>
      <c r="C38" s="3" t="s">
        <v>103</v>
      </c>
      <c r="D38" s="9">
        <v>1</v>
      </c>
      <c r="E38" s="3" t="s">
        <v>82</v>
      </c>
      <c r="F38" s="4">
        <v>80000</v>
      </c>
      <c r="G38" s="4">
        <f>D38*F38</f>
        <v>80000</v>
      </c>
    </row>
    <row r="39" spans="1:7" ht="12.75" customHeight="1" x14ac:dyDescent="0.25">
      <c r="A39" s="2"/>
      <c r="B39" s="21" t="s">
        <v>34</v>
      </c>
      <c r="C39" s="23"/>
      <c r="D39" s="23"/>
      <c r="E39" s="23"/>
      <c r="F39" s="24"/>
      <c r="G39" s="25">
        <f>SUM(G35:G38)</f>
        <v>380000</v>
      </c>
    </row>
    <row r="40" spans="1:7" ht="12" customHeight="1" x14ac:dyDescent="0.25">
      <c r="A40" s="2"/>
      <c r="B40" s="17"/>
      <c r="C40" s="17"/>
      <c r="D40" s="17"/>
      <c r="E40" s="17"/>
      <c r="F40" s="27"/>
      <c r="G40" s="27"/>
    </row>
    <row r="41" spans="1:7" ht="12" customHeight="1" x14ac:dyDescent="0.25">
      <c r="A41" s="2"/>
      <c r="B41" s="19" t="s">
        <v>35</v>
      </c>
      <c r="C41" s="32"/>
      <c r="D41" s="32"/>
      <c r="E41" s="32"/>
      <c r="F41" s="16"/>
      <c r="G41" s="16"/>
    </row>
    <row r="42" spans="1:7" ht="24" customHeight="1" x14ac:dyDescent="0.25">
      <c r="A42" s="2"/>
      <c r="B42" s="20" t="s">
        <v>36</v>
      </c>
      <c r="C42" s="20" t="s">
        <v>37</v>
      </c>
      <c r="D42" s="20" t="s">
        <v>38</v>
      </c>
      <c r="E42" s="20" t="s">
        <v>26</v>
      </c>
      <c r="F42" s="20" t="s">
        <v>27</v>
      </c>
      <c r="G42" s="20" t="s">
        <v>28</v>
      </c>
    </row>
    <row r="43" spans="1:7" ht="12.75" customHeight="1" x14ac:dyDescent="0.25">
      <c r="A43" s="2"/>
      <c r="B43" s="40" t="s">
        <v>87</v>
      </c>
      <c r="C43" s="42"/>
      <c r="D43" s="43"/>
      <c r="E43" s="42"/>
      <c r="F43" s="42"/>
      <c r="G43" s="42"/>
    </row>
    <row r="44" spans="1:7" ht="12.75" customHeight="1" x14ac:dyDescent="0.25">
      <c r="A44" s="2"/>
      <c r="B44" s="11" t="s">
        <v>88</v>
      </c>
      <c r="C44" s="12" t="s">
        <v>39</v>
      </c>
      <c r="D44" s="44">
        <v>100</v>
      </c>
      <c r="E44" s="12" t="s">
        <v>96</v>
      </c>
      <c r="F44" s="13">
        <v>1000</v>
      </c>
      <c r="G44" s="13">
        <f>(D44*F44)</f>
        <v>100000</v>
      </c>
    </row>
    <row r="45" spans="1:7" ht="12.75" customHeight="1" x14ac:dyDescent="0.25">
      <c r="A45" s="2"/>
      <c r="B45" s="11" t="s">
        <v>89</v>
      </c>
      <c r="C45" s="12" t="s">
        <v>39</v>
      </c>
      <c r="D45" s="44">
        <v>100</v>
      </c>
      <c r="E45" s="12" t="s">
        <v>97</v>
      </c>
      <c r="F45" s="13">
        <v>1400</v>
      </c>
      <c r="G45" s="13">
        <f>(D45*F45)</f>
        <v>140000</v>
      </c>
    </row>
    <row r="46" spans="1:7" ht="12.75" customHeight="1" x14ac:dyDescent="0.25">
      <c r="A46" s="2"/>
      <c r="B46" s="41" t="s">
        <v>90</v>
      </c>
      <c r="C46" s="45"/>
      <c r="D46" s="45"/>
      <c r="E46" s="45"/>
      <c r="F46" s="13"/>
      <c r="G46" s="13"/>
    </row>
    <row r="47" spans="1:7" ht="12.75" customHeight="1" x14ac:dyDescent="0.25">
      <c r="A47" s="2"/>
      <c r="B47" s="11" t="s">
        <v>104</v>
      </c>
      <c r="C47" s="45" t="s">
        <v>39</v>
      </c>
      <c r="D47" s="45">
        <v>2</v>
      </c>
      <c r="E47" s="45" t="s">
        <v>97</v>
      </c>
      <c r="F47" s="13">
        <v>32800</v>
      </c>
      <c r="G47" s="13">
        <f>D47*F47</f>
        <v>65600</v>
      </c>
    </row>
    <row r="48" spans="1:7" ht="12.75" customHeight="1" x14ac:dyDescent="0.25">
      <c r="A48" s="2"/>
      <c r="B48" s="11" t="s">
        <v>105</v>
      </c>
      <c r="C48" s="12" t="s">
        <v>40</v>
      </c>
      <c r="D48" s="44">
        <v>6</v>
      </c>
      <c r="E48" s="12" t="s">
        <v>93</v>
      </c>
      <c r="F48" s="13">
        <v>16000</v>
      </c>
      <c r="G48" s="13">
        <f>D48*F48</f>
        <v>96000</v>
      </c>
    </row>
    <row r="49" spans="1:7" ht="12.75" customHeight="1" x14ac:dyDescent="0.25">
      <c r="A49" s="2"/>
      <c r="B49" s="41" t="s">
        <v>91</v>
      </c>
      <c r="C49" s="45"/>
      <c r="D49" s="45"/>
      <c r="E49" s="45"/>
      <c r="F49" s="13"/>
      <c r="G49" s="13"/>
    </row>
    <row r="50" spans="1:7" ht="12.75" customHeight="1" x14ac:dyDescent="0.25">
      <c r="A50" s="2"/>
      <c r="B50" s="11" t="s">
        <v>106</v>
      </c>
      <c r="C50" s="45" t="s">
        <v>40</v>
      </c>
      <c r="D50" s="45">
        <v>3</v>
      </c>
      <c r="E50" s="45" t="s">
        <v>98</v>
      </c>
      <c r="F50" s="13">
        <v>16510</v>
      </c>
      <c r="G50" s="13">
        <f>D50*F50</f>
        <v>49530</v>
      </c>
    </row>
    <row r="51" spans="1:7" ht="12.75" customHeight="1" x14ac:dyDescent="0.25">
      <c r="A51" s="2"/>
      <c r="B51" s="11" t="s">
        <v>107</v>
      </c>
      <c r="C51" s="45" t="s">
        <v>40</v>
      </c>
      <c r="D51" s="45">
        <v>3</v>
      </c>
      <c r="E51" s="12" t="s">
        <v>86</v>
      </c>
      <c r="F51" s="13">
        <v>32000</v>
      </c>
      <c r="G51" s="13">
        <f t="shared" ref="G51:G55" si="1">(D51*F51)</f>
        <v>96000</v>
      </c>
    </row>
    <row r="52" spans="1:7" ht="12.75" customHeight="1" x14ac:dyDescent="0.25">
      <c r="A52" s="2"/>
      <c r="B52" s="41" t="s">
        <v>92</v>
      </c>
      <c r="C52" s="45"/>
      <c r="D52" s="45"/>
      <c r="E52" s="45"/>
      <c r="F52" s="13"/>
      <c r="G52" s="13">
        <f t="shared" si="1"/>
        <v>0</v>
      </c>
    </row>
    <row r="53" spans="1:7" ht="12.75" customHeight="1" x14ac:dyDescent="0.25">
      <c r="A53" s="2"/>
      <c r="B53" s="11" t="s">
        <v>108</v>
      </c>
      <c r="C53" s="45" t="s">
        <v>40</v>
      </c>
      <c r="D53" s="45">
        <v>40</v>
      </c>
      <c r="E53" s="45" t="s">
        <v>94</v>
      </c>
      <c r="F53" s="13">
        <v>3500</v>
      </c>
      <c r="G53" s="13">
        <f>D53*F53</f>
        <v>140000</v>
      </c>
    </row>
    <row r="54" spans="1:7" ht="12.75" customHeight="1" x14ac:dyDescent="0.25">
      <c r="A54" s="2"/>
      <c r="B54" s="11" t="s">
        <v>109</v>
      </c>
      <c r="C54" s="45" t="s">
        <v>40</v>
      </c>
      <c r="D54" s="45">
        <v>5</v>
      </c>
      <c r="E54" s="45" t="s">
        <v>99</v>
      </c>
      <c r="F54" s="13">
        <v>47000</v>
      </c>
      <c r="G54" s="13">
        <f>D54*F54</f>
        <v>235000</v>
      </c>
    </row>
    <row r="55" spans="1:7" ht="12.75" customHeight="1" x14ac:dyDescent="0.25">
      <c r="A55" s="2"/>
      <c r="B55" s="11" t="s">
        <v>110</v>
      </c>
      <c r="C55" s="12" t="s">
        <v>40</v>
      </c>
      <c r="D55" s="44">
        <v>3</v>
      </c>
      <c r="E55" s="12" t="s">
        <v>95</v>
      </c>
      <c r="F55" s="13">
        <v>15300</v>
      </c>
      <c r="G55" s="13">
        <f t="shared" si="1"/>
        <v>45900</v>
      </c>
    </row>
    <row r="56" spans="1:7" ht="13.5" customHeight="1" x14ac:dyDescent="0.25">
      <c r="A56" s="2"/>
      <c r="B56" s="21" t="s">
        <v>41</v>
      </c>
      <c r="C56" s="23"/>
      <c r="D56" s="23"/>
      <c r="E56" s="23"/>
      <c r="F56" s="24"/>
      <c r="G56" s="25">
        <f>SUM(G44:G55)</f>
        <v>968030</v>
      </c>
    </row>
    <row r="57" spans="1:7" ht="12" customHeight="1" x14ac:dyDescent="0.25">
      <c r="A57" s="2"/>
      <c r="B57" s="17"/>
      <c r="C57" s="17"/>
      <c r="D57" s="17"/>
      <c r="E57" s="33"/>
      <c r="F57" s="27"/>
      <c r="G57" s="27"/>
    </row>
    <row r="58" spans="1:7" ht="12" customHeight="1" x14ac:dyDescent="0.25">
      <c r="A58" s="2"/>
      <c r="B58" s="19" t="s">
        <v>42</v>
      </c>
      <c r="C58" s="32"/>
      <c r="D58" s="32"/>
      <c r="E58" s="32"/>
      <c r="F58" s="16"/>
      <c r="G58" s="16"/>
    </row>
    <row r="59" spans="1:7" ht="24" customHeight="1" x14ac:dyDescent="0.25">
      <c r="A59" s="2"/>
      <c r="B59" s="37" t="s">
        <v>43</v>
      </c>
      <c r="C59" s="20" t="s">
        <v>37</v>
      </c>
      <c r="D59" s="20" t="s">
        <v>38</v>
      </c>
      <c r="E59" s="37" t="s">
        <v>26</v>
      </c>
      <c r="F59" s="20" t="s">
        <v>27</v>
      </c>
      <c r="G59" s="37" t="s">
        <v>28</v>
      </c>
    </row>
    <row r="60" spans="1:7" ht="12.75" customHeight="1" x14ac:dyDescent="0.25">
      <c r="A60" s="2"/>
      <c r="B60" s="34" t="s">
        <v>100</v>
      </c>
      <c r="C60" s="12" t="s">
        <v>71</v>
      </c>
      <c r="D60" s="13">
        <v>10</v>
      </c>
      <c r="E60" s="3" t="s">
        <v>102</v>
      </c>
      <c r="F60" s="13">
        <v>6000</v>
      </c>
      <c r="G60" s="13">
        <f>D60*F60</f>
        <v>60000</v>
      </c>
    </row>
    <row r="61" spans="1:7" ht="12.75" customHeight="1" x14ac:dyDescent="0.25">
      <c r="A61" s="2"/>
      <c r="B61" s="34" t="s">
        <v>101</v>
      </c>
      <c r="C61" s="12" t="s">
        <v>71</v>
      </c>
      <c r="D61" s="13">
        <v>5</v>
      </c>
      <c r="E61" s="3" t="s">
        <v>102</v>
      </c>
      <c r="F61" s="13">
        <v>30000</v>
      </c>
      <c r="G61" s="13">
        <f>D61*F61</f>
        <v>150000</v>
      </c>
    </row>
    <row r="62" spans="1:7" ht="13.5" customHeight="1" x14ac:dyDescent="0.25">
      <c r="A62" s="2"/>
      <c r="B62" s="21" t="s">
        <v>44</v>
      </c>
      <c r="C62" s="23"/>
      <c r="D62" s="23"/>
      <c r="E62" s="23"/>
      <c r="F62" s="24"/>
      <c r="G62" s="25">
        <f>SUM(G60:G61)</f>
        <v>210000</v>
      </c>
    </row>
    <row r="63" spans="1:7" ht="12" customHeight="1" x14ac:dyDescent="0.25">
      <c r="A63" s="2"/>
      <c r="B63" s="17"/>
      <c r="C63" s="17"/>
      <c r="D63" s="17"/>
      <c r="E63" s="17"/>
      <c r="F63" s="27"/>
      <c r="G63" s="27"/>
    </row>
    <row r="64" spans="1:7" ht="12" customHeight="1" x14ac:dyDescent="0.25">
      <c r="A64" s="2"/>
      <c r="B64" s="48" t="s">
        <v>45</v>
      </c>
      <c r="C64" s="49"/>
      <c r="D64" s="49"/>
      <c r="E64" s="49"/>
      <c r="F64" s="49"/>
      <c r="G64" s="50">
        <f>G26+G39+G56+G62</f>
        <v>3343030</v>
      </c>
    </row>
    <row r="65" spans="1:247" ht="12" customHeight="1" x14ac:dyDescent="0.25">
      <c r="A65" s="2"/>
      <c r="B65" s="51" t="s">
        <v>46</v>
      </c>
      <c r="C65" s="47"/>
      <c r="D65" s="47"/>
      <c r="E65" s="47"/>
      <c r="F65" s="47"/>
      <c r="G65" s="52">
        <f>G64*0.05</f>
        <v>167151.5</v>
      </c>
    </row>
    <row r="66" spans="1:247" ht="12" customHeight="1" x14ac:dyDescent="0.25">
      <c r="A66" s="2"/>
      <c r="B66" s="53" t="s">
        <v>47</v>
      </c>
      <c r="C66" s="46"/>
      <c r="D66" s="46"/>
      <c r="E66" s="46"/>
      <c r="F66" s="46"/>
      <c r="G66" s="54">
        <f>G65+G64</f>
        <v>3510181.5</v>
      </c>
    </row>
    <row r="67" spans="1:247" ht="12" customHeight="1" x14ac:dyDescent="0.25">
      <c r="A67" s="2"/>
      <c r="B67" s="51" t="s">
        <v>48</v>
      </c>
      <c r="C67" s="47"/>
      <c r="D67" s="47"/>
      <c r="E67" s="47"/>
      <c r="F67" s="47"/>
      <c r="G67" s="52">
        <f>G12</f>
        <v>9000000</v>
      </c>
    </row>
    <row r="68" spans="1:247" ht="12" customHeight="1" x14ac:dyDescent="0.25">
      <c r="A68" s="2"/>
      <c r="B68" s="55" t="s">
        <v>49</v>
      </c>
      <c r="C68" s="56"/>
      <c r="D68" s="56"/>
      <c r="E68" s="56"/>
      <c r="F68" s="56"/>
      <c r="G68" s="57">
        <f>G67-G66</f>
        <v>5489818.5</v>
      </c>
    </row>
    <row r="69" spans="1:247" s="64" customFormat="1" ht="12" customHeight="1" x14ac:dyDescent="0.15">
      <c r="A69" s="58"/>
      <c r="B69" s="59" t="s">
        <v>72</v>
      </c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thickBot="1" x14ac:dyDescent="0.2">
      <c r="A70" s="58"/>
      <c r="B70" s="65"/>
      <c r="C70" s="60"/>
      <c r="D70" s="60"/>
      <c r="E70" s="60"/>
      <c r="F70" s="60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1" t="s">
        <v>73</v>
      </c>
      <c r="C71" s="72"/>
      <c r="D71" s="72"/>
      <c r="E71" s="72"/>
      <c r="F71" s="73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50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51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52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53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x14ac:dyDescent="0.15">
      <c r="A76" s="58"/>
      <c r="B76" s="74" t="s">
        <v>54</v>
      </c>
      <c r="C76" s="58"/>
      <c r="D76" s="58"/>
      <c r="E76" s="58"/>
      <c r="F76" s="75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thickBot="1" x14ac:dyDescent="0.2">
      <c r="A77" s="58"/>
      <c r="B77" s="76" t="s">
        <v>55</v>
      </c>
      <c r="C77" s="77"/>
      <c r="D77" s="77"/>
      <c r="E77" s="77"/>
      <c r="F77" s="7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65"/>
      <c r="C78" s="58"/>
      <c r="D78" s="58"/>
      <c r="E78" s="58"/>
      <c r="F78" s="58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94" t="s">
        <v>56</v>
      </c>
      <c r="C79" s="95"/>
      <c r="D79" s="79"/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0" t="s">
        <v>43</v>
      </c>
      <c r="C80" s="81" t="s">
        <v>57</v>
      </c>
      <c r="D80" s="82" t="s">
        <v>58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59</v>
      </c>
      <c r="C81" s="84">
        <f>G26</f>
        <v>1785000</v>
      </c>
      <c r="D81" s="85">
        <f>(C81/C87)</f>
        <v>0.50852071324516979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60</v>
      </c>
      <c r="C82" s="86">
        <v>0</v>
      </c>
      <c r="D82" s="85">
        <v>0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61</v>
      </c>
      <c r="C83" s="84">
        <f>G39</f>
        <v>380000</v>
      </c>
      <c r="D83" s="85">
        <f>(C83/C87)</f>
        <v>0.10825651038272523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36</v>
      </c>
      <c r="C84" s="84">
        <f>G56</f>
        <v>968030</v>
      </c>
      <c r="D84" s="85">
        <f>(C84/C87)</f>
        <v>0.27577776248891972</v>
      </c>
      <c r="E84" s="66"/>
      <c r="F84" s="66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62</v>
      </c>
      <c r="C85" s="87">
        <f>G62</f>
        <v>210000</v>
      </c>
      <c r="D85" s="85">
        <f>(C85/C87)</f>
        <v>5.9825966264137623E-2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3" t="s">
        <v>63</v>
      </c>
      <c r="C86" s="87">
        <f>G65</f>
        <v>167151.5</v>
      </c>
      <c r="D86" s="85">
        <f>(C86/C87)</f>
        <v>4.7619047619047616E-2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80" t="s">
        <v>64</v>
      </c>
      <c r="C87" s="88">
        <f>SUM(C81:C86)</f>
        <v>3510181.5</v>
      </c>
      <c r="D87" s="89">
        <f>SUM(D81:D86)</f>
        <v>1</v>
      </c>
      <c r="E87" s="67"/>
      <c r="F87" s="67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5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68"/>
      <c r="C89" s="60"/>
      <c r="D89" s="60"/>
      <c r="E89" s="60"/>
      <c r="F89" s="60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90"/>
      <c r="C90" s="91" t="s">
        <v>65</v>
      </c>
      <c r="D90" s="90"/>
      <c r="E90" s="90"/>
      <c r="F90" s="67"/>
      <c r="G90" s="61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66</v>
      </c>
      <c r="C91" s="92">
        <v>10000</v>
      </c>
      <c r="D91" s="92">
        <v>15000</v>
      </c>
      <c r="E91" s="92">
        <v>20000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80" t="s">
        <v>67</v>
      </c>
      <c r="C92" s="88">
        <f>(G66/C91)</f>
        <v>351.01814999999999</v>
      </c>
      <c r="D92" s="88">
        <f>(G66/D91)</f>
        <v>234.0121</v>
      </c>
      <c r="E92" s="88">
        <f>(G66/E91)</f>
        <v>175.509075</v>
      </c>
      <c r="F92" s="69"/>
      <c r="G92" s="70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58"/>
      <c r="B93" s="59" t="s">
        <v>68</v>
      </c>
      <c r="C93" s="58"/>
      <c r="D93" s="58"/>
      <c r="E93" s="58"/>
      <c r="F93" s="58"/>
      <c r="G93" s="58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  <row r="95" spans="1:247" s="64" customFormat="1" ht="12" customHeight="1" x14ac:dyDescent="0.15">
      <c r="A95" s="62"/>
      <c r="B95" s="62"/>
      <c r="C95" s="62"/>
      <c r="D95" s="62"/>
      <c r="E95" s="62"/>
      <c r="F95" s="62"/>
      <c r="G95" s="62"/>
      <c r="H95" s="62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2022-03-01T21:15:54Z</cp:lastPrinted>
  <dcterms:created xsi:type="dcterms:W3CDTF">2020-11-27T12:49:26Z</dcterms:created>
  <dcterms:modified xsi:type="dcterms:W3CDTF">2023-03-20T13:47:43Z</dcterms:modified>
  <cp:category/>
  <cp:contentStatus/>
</cp:coreProperties>
</file>