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Lim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61" i="1" l="1"/>
  <c r="G54" i="1"/>
  <c r="G53" i="1"/>
  <c r="G50" i="1"/>
  <c r="G48" i="1"/>
  <c r="G47" i="1"/>
  <c r="G60" i="1"/>
  <c r="G62" i="1" l="1"/>
  <c r="C85" i="1" s="1"/>
  <c r="G38" i="1"/>
  <c r="G37" i="1"/>
  <c r="G35" i="1"/>
  <c r="G39" i="1" l="1"/>
  <c r="C83" i="1" s="1"/>
  <c r="G51" i="1"/>
  <c r="G52" i="1"/>
  <c r="G55" i="1"/>
  <c r="G24" i="1"/>
  <c r="G25" i="1"/>
  <c r="G45" i="1" l="1"/>
  <c r="G44" i="1"/>
  <c r="G23" i="1"/>
  <c r="G22" i="1"/>
  <c r="G21" i="1"/>
  <c r="G12" i="1"/>
  <c r="G67" i="1" s="1"/>
  <c r="G56" i="1" l="1"/>
  <c r="C84" i="1" s="1"/>
  <c r="G26" i="1"/>
  <c r="C81" i="1" s="1"/>
  <c r="G64" i="1" l="1"/>
  <c r="G65" i="1" s="1"/>
  <c r="G66" i="1" l="1"/>
  <c r="C86" i="1"/>
  <c r="D92" i="1" l="1"/>
  <c r="G68" i="1"/>
  <c r="C87" i="1"/>
  <c r="D86" i="1" s="1"/>
  <c r="E92" i="1"/>
  <c r="C92" i="1"/>
  <c r="D84" i="1" l="1"/>
  <c r="D81" i="1"/>
  <c r="D83" i="1"/>
  <c r="D85" i="1"/>
  <c r="D87" i="1" l="1"/>
</calcChain>
</file>

<file path=xl/sharedStrings.xml><?xml version="1.0" encoding="utf-8"?>
<sst xmlns="http://schemas.openxmlformats.org/spreadsheetml/2006/main" count="159" uniqueCount="116">
  <si>
    <t>RUBRO O CULTIVO</t>
  </si>
  <si>
    <t>LIMÓN</t>
  </si>
  <si>
    <t>VARIEDAD</t>
  </si>
  <si>
    <t>GENOVA</t>
  </si>
  <si>
    <t>FECHA ESTIMADA  PRECIO VENTA</t>
  </si>
  <si>
    <t>MARZO-ABRIL</t>
  </si>
  <si>
    <t>NIVEL TECNOLÓGICO</t>
  </si>
  <si>
    <t>MEDIO</t>
  </si>
  <si>
    <t>PRECIO ESPERADO ($/KG DE FRUTA)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</si>
  <si>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</si>
  <si>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</si>
  <si>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</si>
  <si>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</si>
  <si>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</si>
  <si>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</si>
  <si>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</si>
  <si>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COSECHA</t>
  </si>
  <si>
    <t>SEPTIEMBRE- DICIEMBERE</t>
  </si>
  <si>
    <t>FECHA PRECIO INSUMOS</t>
  </si>
  <si>
    <t>CONTINGENCIA</t>
  </si>
  <si>
    <t>SEQUÍA-HELADA</t>
  </si>
  <si>
    <t>COSTOS DIRECTOS DE PRODUCCIÓN POR  HECTÁREA DE PLANTACIÓN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</si>
  <si>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</si>
  <si>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</si>
  <si>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</si>
  <si>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</si>
  <si>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</si>
  <si>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</si>
  <si>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</si>
  <si>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</si>
  <si>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</si>
  <si>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</si>
  <si>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</si>
  <si>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</si>
  <si>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</si>
  <si>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</si>
  <si>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</si>
  <si>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</si>
  <si>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</si>
  <si>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</si>
  <si>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</si>
  <si>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</si>
  <si>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</si>
  <si>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</si>
  <si>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</si>
  <si>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</si>
  <si>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</si>
  <si>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</si>
  <si>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</si>
  <si>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</si>
  <si>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</si>
  <si>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</si>
  <si>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</si>
  <si>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</si>
  <si>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</si>
  <si>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</si>
  <si>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</si>
  <si>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</si>
  <si>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</si>
  <si>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</si>
  <si>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</si>
  <si>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</si>
  <si>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</si>
  <si>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</si>
  <si>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TOTAL/HA</t>
  </si>
  <si>
    <t>ESCENARIOS COSTO UNITARIO  ($/kg)</t>
  </si>
  <si>
    <t>Rendimiento (kg/Ha)</t>
  </si>
  <si>
    <t>Costo unitario ($/kg) (*)</t>
  </si>
  <si>
    <t>(*): Este valor representa el valor mìnimo de venta del producto</t>
  </si>
  <si>
    <t>RENDIMIENTO (KG./HA)</t>
  </si>
  <si>
    <t>N/A</t>
  </si>
  <si>
    <t xml:space="preserve">UN 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</si>
  <si>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</si>
  <si>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</si>
  <si>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APLIC. PESTICIDAS</t>
  </si>
  <si>
    <t>APLIC. FERTILIZANTES</t>
  </si>
  <si>
    <t>PODA</t>
  </si>
  <si>
    <t>RIEGOS</t>
  </si>
  <si>
    <t>COSECHA</t>
  </si>
  <si>
    <t>MAYO-AGOSTO</t>
  </si>
  <si>
    <t>AGOSTO-NOVIEMBRE</t>
  </si>
  <si>
    <t>JULIO-SEPTIEMBRE</t>
  </si>
  <si>
    <t>SEPTIEMBRE-DICIEMBRE</t>
  </si>
  <si>
    <t>ACARREO DE INSUMOS-IMPLEMENTOS</t>
  </si>
  <si>
    <t>MOVIMIENTO Y CARGA DE BINS</t>
  </si>
  <si>
    <t>JUNIO-DICIEMBRE</t>
  </si>
  <si>
    <t>TODO EL AÑO</t>
  </si>
  <si>
    <t>FERTILIZANTES</t>
  </si>
  <si>
    <t>UREA</t>
  </si>
  <si>
    <t>SUPERFOSFATO TRIPLE</t>
  </si>
  <si>
    <t>FUNGICIDA</t>
  </si>
  <si>
    <t>HERBICIDA</t>
  </si>
  <si>
    <t>INSECTICIDA</t>
  </si>
  <si>
    <t>AGOSTO-ENERO</t>
  </si>
  <si>
    <t>DICIEMBRE-ENERO</t>
  </si>
  <si>
    <t>JULIO</t>
  </si>
  <si>
    <t>SEPTIEMB-NOVIEMB</t>
  </si>
  <si>
    <t>AGO-SEPTIEMB</t>
  </si>
  <si>
    <t>SEPTIEMB-OCTUB</t>
  </si>
  <si>
    <t>OCTUB-NOVIEMB</t>
  </si>
  <si>
    <t>CAPACHOS Y BALDES</t>
  </si>
  <si>
    <t>BINS</t>
  </si>
  <si>
    <t>SEPT-DIC</t>
  </si>
  <si>
    <t>HA</t>
  </si>
  <si>
    <t>RIDOMIL PLUZ 50 WP O SIMILAR</t>
  </si>
  <si>
    <t>BRAVO 720 (2 APLICACIONES) O SIMILAR</t>
  </si>
  <si>
    <t>ROUNDUP O SIMILAR</t>
  </si>
  <si>
    <t>FARMON O SIMILAR</t>
  </si>
  <si>
    <t>WINSPRAY MISCIBLE O SIMILAR</t>
  </si>
  <si>
    <t>KARATE ZEON O SIMILAR</t>
  </si>
  <si>
    <t>LORSBAN 4E O SIMILAR</t>
  </si>
  <si>
    <t>APLICACIÓN DE PESTICIDAS(3)</t>
  </si>
  <si>
    <t>APLICACIÓN DE FERTILIZ(3)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</si>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</sst>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7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0" fontId="4" fillId="0" borderId="0" xfId="0" applyNumberFormat="1" applyFont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5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0" fillId="0" borderId="1" xfId="0" applyNumberFormat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4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4" fontId="9" fillId="5" borderId="11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623886</xdr:colOff>
      <xdr:row>0</xdr:row>
      <xdr:rowOff>128588</xdr:rowOff>
    </xdr:from>
    <xdr:to>
      <xdr:col>6</xdr:col>
      <xdr:colOff>680377</xdr:colOff>
      <xdr:row>6</xdr:row>
      <xdr:rowOff>160673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6" y="128588"/>
          <a:ext cx="5746978" cy="115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95"/>
  <sheetViews>
    <sheetView showGridLines="0" tabSelected="1" zoomScale="80" zoomScaleNormal="80" workbookViewId="0">
      <selection activeCell="B15" sqref="B15"/>
    </sheetView>
  </sheetViews>
  <sheetFormatPr baseColWidth="10" defaultColWidth="10.85546875" defaultRowHeight="11.25" customHeight="1" x14ac:dyDescent="0.25"/>
  <cols>
    <col min="1" max="1" width="9.5703125" style="18" customWidth="1"/>
    <col min="2" max="2" width="21.5703125" style="18" customWidth="1"/>
    <col min="3" max="3" width="19.42578125" style="18" customWidth="1"/>
    <col min="4" max="4" width="9.42578125" style="18" customWidth="1"/>
    <col min="5" max="5" width="14.42578125" style="18" customWidth="1"/>
    <col min="6" max="6" width="11" style="18" customWidth="1"/>
    <col min="7" max="7" width="12.7109375" style="18" customWidth="1"/>
    <col min="8" max="8" width="10.85546875" style="18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26"/>
      <c r="D8" s="2"/>
      <c r="E8" s="2"/>
      <c r="F8" s="2"/>
      <c r="G8" s="2"/>
    </row>
    <row r="9" spans="1:7" ht="12" customHeight="1" x14ac:dyDescent="0.25">
      <c r="A9" s="2"/>
      <c r="B9" s="14" t="s">
        <v>0</v>
      </c>
      <c r="C9" s="15" t="s">
        <v>1</v>
      </c>
      <c r="D9" s="17"/>
      <c r="E9" s="98" t="s">
        <v>69</v>
      </c>
      <c r="F9" s="99"/>
      <c r="G9" s="13">
        <v>15000</v>
      </c>
    </row>
    <row r="10" spans="1:7" ht="15" x14ac:dyDescent="0.25">
      <c r="A10" s="2"/>
      <c r="B10" s="5" t="s">
        <v>2</v>
      </c>
      <c r="C10" s="6" t="s">
        <v>3</v>
      </c>
      <c r="D10" s="17"/>
      <c r="E10" s="96" t="s">
        <v>4</v>
      </c>
      <c r="F10" s="97"/>
      <c r="G10" s="7" t="s">
        <v>5</v>
      </c>
    </row>
    <row r="11" spans="1:7" ht="15" x14ac:dyDescent="0.25">
      <c r="A11" s="2"/>
      <c r="B11" s="5" t="s">
        <v>6</v>
      </c>
      <c r="C11" s="7" t="s">
        <v>7</v>
      </c>
      <c r="D11" s="17"/>
      <c r="E11" s="96" t="s">
        <v>8</v>
      </c>
      <c r="F11" s="97"/>
      <c r="G11" s="35">
        <v>600</v>
      </c>
    </row>
    <row r="12" spans="1:7" ht="11.25" customHeight="1" x14ac:dyDescent="0.25">
      <c r="A12" s="2"/>
      <c r="B12" s="5" t="s">
        <v>9</v>
      </c>
      <c r="C12" s="8" t="s">
        <v>10</v>
      </c>
      <c r="D12" s="17"/>
      <c r="E12" s="11" t="s">
        <v>11</v>
      </c>
      <c r="F12" s="36"/>
      <c r="G12" s="4">
        <f>(G9*G11)</f>
        <v>9000000</v>
      </c>
    </row>
    <row r="13" spans="1:7" ht="24.75" customHeight="1" x14ac:dyDescent="0.25">
      <c r="A13" s="2"/>
      <c r="B13" s="5" t="s">
        <v>12</v>
      </c>
      <c r="C13" s="8" t="s">
        <v>113</v>
      </c>
      <c r="D13" s="17"/>
      <c r="E13" s="96" t="s">
        <v>13</v>
      </c>
      <c r="F13" s="97"/>
      <c r="G13" s="8" t="s">
        <v>14</v>
      </c>
    </row>
    <row r="14" spans="1:7" ht="48.75" customHeight="1" x14ac:dyDescent="0.25">
      <c r="A14" s="2"/>
      <c r="B14" s="5" t="s">
        <v>15</v>
      </c>
      <c r="C14" s="8" t="s">
        <v>114</v>
      </c>
      <c r="D14" s="17"/>
      <c r="E14" s="96" t="s">
        <v>16</v>
      </c>
      <c r="F14" s="97"/>
      <c r="G14" s="8" t="s">
        <v>17</v>
      </c>
    </row>
    <row r="15" spans="1:7" ht="14.25" customHeight="1" x14ac:dyDescent="0.25">
      <c r="A15" s="2"/>
      <c r="B15" s="5" t="s">
        <v>18</v>
      </c>
      <c r="C15" s="7" t="s">
        <v>115</v>
      </c>
      <c r="D15" s="17"/>
      <c r="E15" s="100" t="s">
        <v>19</v>
      </c>
      <c r="F15" s="101"/>
      <c r="G15" s="8" t="s">
        <v>20</v>
      </c>
    </row>
    <row r="16" spans="1:7" ht="12" customHeight="1" x14ac:dyDescent="0.25">
      <c r="A16" s="2"/>
      <c r="B16" s="28"/>
      <c r="C16" s="29"/>
      <c r="D16" s="17"/>
      <c r="E16" s="17"/>
      <c r="F16" s="17"/>
      <c r="G16" s="30"/>
    </row>
    <row r="17" spans="1:10" ht="12" customHeight="1" x14ac:dyDescent="0.25">
      <c r="A17" s="2"/>
      <c r="B17" s="102" t="s">
        <v>21</v>
      </c>
      <c r="C17" s="103"/>
      <c r="D17" s="103"/>
      <c r="E17" s="103"/>
      <c r="F17" s="103"/>
      <c r="G17" s="103"/>
    </row>
    <row r="18" spans="1:10" ht="12" customHeight="1" x14ac:dyDescent="0.25">
      <c r="A18" s="2"/>
      <c r="B18" s="17"/>
      <c r="C18" s="31"/>
      <c r="D18" s="31"/>
      <c r="E18" s="31"/>
      <c r="F18" s="17"/>
      <c r="G18" s="17"/>
    </row>
    <row r="19" spans="1:10" ht="12" customHeight="1" x14ac:dyDescent="0.25">
      <c r="A19" s="2"/>
      <c r="B19" s="19" t="s">
        <v>22</v>
      </c>
      <c r="C19" s="16"/>
      <c r="D19" s="16"/>
      <c r="E19" s="16"/>
      <c r="F19" s="16"/>
      <c r="G19" s="16"/>
      <c r="J19" s="10"/>
    </row>
    <row r="20" spans="1:10" ht="24" customHeight="1" x14ac:dyDescent="0.25">
      <c r="A20" s="2"/>
      <c r="B20" s="20" t="s">
        <v>23</v>
      </c>
      <c r="C20" s="20" t="s">
        <v>24</v>
      </c>
      <c r="D20" s="20" t="s">
        <v>25</v>
      </c>
      <c r="E20" s="20" t="s">
        <v>26</v>
      </c>
      <c r="F20" s="20" t="s">
        <v>27</v>
      </c>
      <c r="G20" s="20" t="s">
        <v>28</v>
      </c>
    </row>
    <row r="21" spans="1:10" ht="14.1" customHeight="1" x14ac:dyDescent="0.25">
      <c r="A21" s="2"/>
      <c r="B21" s="34" t="s">
        <v>74</v>
      </c>
      <c r="C21" s="3" t="s">
        <v>29</v>
      </c>
      <c r="D21" s="9">
        <v>4</v>
      </c>
      <c r="E21" s="3" t="s">
        <v>79</v>
      </c>
      <c r="F21" s="4">
        <v>35000</v>
      </c>
      <c r="G21" s="4">
        <f>(D21*F21)</f>
        <v>140000</v>
      </c>
    </row>
    <row r="22" spans="1:10" ht="14.1" customHeight="1" x14ac:dyDescent="0.25">
      <c r="A22" s="2"/>
      <c r="B22" s="34" t="s">
        <v>75</v>
      </c>
      <c r="C22" s="3" t="s">
        <v>29</v>
      </c>
      <c r="D22" s="9">
        <v>2</v>
      </c>
      <c r="E22" s="3" t="s">
        <v>80</v>
      </c>
      <c r="F22" s="4">
        <v>35000</v>
      </c>
      <c r="G22" s="4">
        <f>(D22*F22)</f>
        <v>70000</v>
      </c>
    </row>
    <row r="23" spans="1:10" ht="14.1" customHeight="1" x14ac:dyDescent="0.25">
      <c r="A23" s="2"/>
      <c r="B23" s="34" t="s">
        <v>76</v>
      </c>
      <c r="C23" s="3" t="s">
        <v>29</v>
      </c>
      <c r="D23" s="9">
        <v>7</v>
      </c>
      <c r="E23" s="3" t="s">
        <v>81</v>
      </c>
      <c r="F23" s="4">
        <v>35000</v>
      </c>
      <c r="G23" s="4">
        <f>(D23*F23)</f>
        <v>245000</v>
      </c>
    </row>
    <row r="24" spans="1:10" ht="14.1" customHeight="1" x14ac:dyDescent="0.25">
      <c r="A24" s="2"/>
      <c r="B24" s="34" t="s">
        <v>77</v>
      </c>
      <c r="C24" s="3" t="s">
        <v>29</v>
      </c>
      <c r="D24" s="9">
        <v>8</v>
      </c>
      <c r="E24" s="3" t="s">
        <v>79</v>
      </c>
      <c r="F24" s="4">
        <v>35000</v>
      </c>
      <c r="G24" s="4">
        <f t="shared" ref="G24:G25" si="0">(D24*F24)</f>
        <v>280000</v>
      </c>
    </row>
    <row r="25" spans="1:10" ht="14.1" customHeight="1" x14ac:dyDescent="0.25">
      <c r="B25" s="34" t="s">
        <v>78</v>
      </c>
      <c r="C25" s="3" t="s">
        <v>29</v>
      </c>
      <c r="D25" s="22">
        <v>30</v>
      </c>
      <c r="E25" s="3" t="s">
        <v>82</v>
      </c>
      <c r="F25" s="4">
        <v>35000</v>
      </c>
      <c r="G25" s="4">
        <f t="shared" si="0"/>
        <v>1050000</v>
      </c>
    </row>
    <row r="26" spans="1:10" ht="12.75" customHeight="1" x14ac:dyDescent="0.25">
      <c r="A26" s="2"/>
      <c r="B26" s="21" t="s">
        <v>30</v>
      </c>
      <c r="C26" s="23"/>
      <c r="D26" s="23"/>
      <c r="E26" s="23"/>
      <c r="F26" s="24"/>
      <c r="G26" s="25">
        <f>SUM(G21:G25)</f>
        <v>1785000</v>
      </c>
    </row>
    <row r="27" spans="1:10" ht="12" customHeight="1" x14ac:dyDescent="0.25">
      <c r="A27" s="2"/>
      <c r="B27" s="17"/>
      <c r="C27" s="17"/>
      <c r="D27" s="17"/>
      <c r="E27" s="17"/>
      <c r="F27" s="27"/>
      <c r="G27" s="27"/>
    </row>
    <row r="28" spans="1:10" ht="12" customHeight="1" x14ac:dyDescent="0.25">
      <c r="A28" s="2"/>
      <c r="B28" s="19" t="s">
        <v>31</v>
      </c>
      <c r="C28" s="32"/>
      <c r="D28" s="32"/>
      <c r="E28" s="32"/>
      <c r="F28" s="16"/>
      <c r="G28" s="16"/>
    </row>
    <row r="29" spans="1:10" ht="24" customHeight="1" x14ac:dyDescent="0.25">
      <c r="A29" s="2"/>
      <c r="B29" s="37" t="s">
        <v>23</v>
      </c>
      <c r="C29" s="20" t="s">
        <v>24</v>
      </c>
      <c r="D29" s="20" t="s">
        <v>25</v>
      </c>
      <c r="E29" s="37" t="s">
        <v>26</v>
      </c>
      <c r="F29" s="20" t="s">
        <v>27</v>
      </c>
      <c r="G29" s="37" t="s">
        <v>28</v>
      </c>
    </row>
    <row r="30" spans="1:10" ht="12" customHeight="1" x14ac:dyDescent="0.25">
      <c r="A30" s="2"/>
      <c r="B30" s="38" t="s">
        <v>70</v>
      </c>
      <c r="C30" s="39"/>
      <c r="D30" s="39"/>
      <c r="E30" s="39"/>
      <c r="F30" s="39"/>
      <c r="G30" s="39"/>
    </row>
    <row r="31" spans="1:10" ht="12" customHeight="1" x14ac:dyDescent="0.25">
      <c r="A31" s="2"/>
      <c r="B31" s="21" t="s">
        <v>32</v>
      </c>
      <c r="C31" s="23"/>
      <c r="D31" s="23"/>
      <c r="E31" s="23"/>
      <c r="F31" s="24"/>
      <c r="G31" s="24"/>
    </row>
    <row r="32" spans="1:10" ht="12" customHeight="1" x14ac:dyDescent="0.25">
      <c r="A32" s="2"/>
      <c r="B32" s="17"/>
      <c r="C32" s="17"/>
      <c r="D32" s="17"/>
      <c r="E32" s="17"/>
      <c r="F32" s="27"/>
      <c r="G32" s="27"/>
    </row>
    <row r="33" spans="1:7" ht="12" customHeight="1" x14ac:dyDescent="0.25">
      <c r="A33" s="2"/>
      <c r="B33" s="19" t="s">
        <v>33</v>
      </c>
      <c r="C33" s="32"/>
      <c r="D33" s="32"/>
      <c r="E33" s="32"/>
      <c r="F33" s="16"/>
      <c r="G33" s="16"/>
    </row>
    <row r="34" spans="1:7" ht="24" customHeight="1" x14ac:dyDescent="0.25">
      <c r="A34" s="2"/>
      <c r="B34" s="37" t="s">
        <v>23</v>
      </c>
      <c r="C34" s="37" t="s">
        <v>24</v>
      </c>
      <c r="D34" s="37" t="s">
        <v>25</v>
      </c>
      <c r="E34" s="37" t="s">
        <v>26</v>
      </c>
      <c r="F34" s="20" t="s">
        <v>27</v>
      </c>
      <c r="G34" s="37" t="s">
        <v>28</v>
      </c>
    </row>
    <row r="35" spans="1:7" ht="12.75" customHeight="1" x14ac:dyDescent="0.25">
      <c r="A35" s="2"/>
      <c r="B35" s="34" t="s">
        <v>111</v>
      </c>
      <c r="C35" s="3" t="s">
        <v>103</v>
      </c>
      <c r="D35" s="9">
        <v>3</v>
      </c>
      <c r="E35" s="3" t="s">
        <v>85</v>
      </c>
      <c r="F35" s="4">
        <v>30000</v>
      </c>
      <c r="G35" s="4">
        <f>D35*F35</f>
        <v>90000</v>
      </c>
    </row>
    <row r="36" spans="1:7" ht="12.75" customHeight="1" x14ac:dyDescent="0.25">
      <c r="A36" s="2"/>
      <c r="B36" s="93" t="s">
        <v>112</v>
      </c>
      <c r="C36" s="3" t="s">
        <v>103</v>
      </c>
      <c r="D36" s="9">
        <v>3</v>
      </c>
      <c r="E36" s="3" t="s">
        <v>85</v>
      </c>
      <c r="F36" s="4">
        <v>30000</v>
      </c>
      <c r="G36" s="4">
        <f>D36*F36</f>
        <v>90000</v>
      </c>
    </row>
    <row r="37" spans="1:7" ht="12.75" customHeight="1" x14ac:dyDescent="0.25">
      <c r="A37" s="2"/>
      <c r="B37" s="34" t="s">
        <v>83</v>
      </c>
      <c r="C37" s="3" t="s">
        <v>103</v>
      </c>
      <c r="D37" s="9">
        <v>3</v>
      </c>
      <c r="E37" s="3" t="s">
        <v>86</v>
      </c>
      <c r="F37" s="4">
        <v>40000</v>
      </c>
      <c r="G37" s="4">
        <f>D37*F37</f>
        <v>120000</v>
      </c>
    </row>
    <row r="38" spans="1:7" ht="12.75" customHeight="1" x14ac:dyDescent="0.25">
      <c r="A38" s="2"/>
      <c r="B38" s="34" t="s">
        <v>84</v>
      </c>
      <c r="C38" s="3" t="s">
        <v>103</v>
      </c>
      <c r="D38" s="9">
        <v>1</v>
      </c>
      <c r="E38" s="3" t="s">
        <v>82</v>
      </c>
      <c r="F38" s="4">
        <v>80000</v>
      </c>
      <c r="G38" s="4">
        <f>D38*F38</f>
        <v>80000</v>
      </c>
    </row>
    <row r="39" spans="1:7" ht="12.75" customHeight="1" x14ac:dyDescent="0.25">
      <c r="A39" s="2"/>
      <c r="B39" s="21" t="s">
        <v>34</v>
      </c>
      <c r="C39" s="23"/>
      <c r="D39" s="23"/>
      <c r="E39" s="23"/>
      <c r="F39" s="24"/>
      <c r="G39" s="25">
        <f>SUM(G35:G38)</f>
        <v>380000</v>
      </c>
    </row>
    <row r="40" spans="1:7" ht="12" customHeight="1" x14ac:dyDescent="0.25">
      <c r="A40" s="2"/>
      <c r="B40" s="17"/>
      <c r="C40" s="17"/>
      <c r="D40" s="17"/>
      <c r="E40" s="17"/>
      <c r="F40" s="27"/>
      <c r="G40" s="27"/>
    </row>
    <row r="41" spans="1:7" ht="12" customHeight="1" x14ac:dyDescent="0.25">
      <c r="A41" s="2"/>
      <c r="B41" s="19" t="s">
        <v>35</v>
      </c>
      <c r="C41" s="32"/>
      <c r="D41" s="32"/>
      <c r="E41" s="32"/>
      <c r="F41" s="16"/>
      <c r="G41" s="16"/>
    </row>
    <row r="42" spans="1:7" ht="24" customHeight="1" x14ac:dyDescent="0.25">
      <c r="A42" s="2"/>
      <c r="B42" s="20" t="s">
        <v>36</v>
      </c>
      <c r="C42" s="20" t="s">
        <v>37</v>
      </c>
      <c r="D42" s="20" t="s">
        <v>38</v>
      </c>
      <c r="E42" s="20" t="s">
        <v>26</v>
      </c>
      <c r="F42" s="20" t="s">
        <v>27</v>
      </c>
      <c r="G42" s="20" t="s">
        <v>28</v>
      </c>
    </row>
    <row r="43" spans="1:7" ht="12.75" customHeight="1" x14ac:dyDescent="0.25">
      <c r="A43" s="2"/>
      <c r="B43" s="40" t="s">
        <v>87</v>
      </c>
      <c r="C43" s="42"/>
      <c r="D43" s="43"/>
      <c r="E43" s="42"/>
      <c r="F43" s="42"/>
      <c r="G43" s="42"/>
    </row>
    <row r="44" spans="1:7" ht="12.75" customHeight="1" x14ac:dyDescent="0.25">
      <c r="A44" s="2"/>
      <c r="B44" s="11" t="s">
        <v>88</v>
      </c>
      <c r="C44" s="12" t="s">
        <v>39</v>
      </c>
      <c r="D44" s="44">
        <v>100</v>
      </c>
      <c r="E44" s="12" t="s">
        <v>96</v>
      </c>
      <c r="F44" s="13">
        <v>1000</v>
      </c>
      <c r="G44" s="13">
        <f>(D44*F44)</f>
        <v>100000</v>
      </c>
    </row>
    <row r="45" spans="1:7" ht="12.75" customHeight="1" x14ac:dyDescent="0.25">
      <c r="A45" s="2"/>
      <c r="B45" s="11" t="s">
        <v>89</v>
      </c>
      <c r="C45" s="12" t="s">
        <v>39</v>
      </c>
      <c r="D45" s="44">
        <v>100</v>
      </c>
      <c r="E45" s="12" t="s">
        <v>97</v>
      </c>
      <c r="F45" s="13">
        <v>1400</v>
      </c>
      <c r="G45" s="13">
        <f>(D45*F45)</f>
        <v>140000</v>
      </c>
    </row>
    <row r="46" spans="1:7" ht="12.75" customHeight="1" x14ac:dyDescent="0.25">
      <c r="A46" s="2"/>
      <c r="B46" s="41" t="s">
        <v>90</v>
      </c>
      <c r="C46" s="45"/>
      <c r="D46" s="45"/>
      <c r="E46" s="45"/>
      <c r="F46" s="13"/>
      <c r="G46" s="13"/>
    </row>
    <row r="47" spans="1:7" ht="12.75" customHeight="1" x14ac:dyDescent="0.25">
      <c r="A47" s="2"/>
      <c r="B47" s="11" t="s">
        <v>104</v>
      </c>
      <c r="C47" s="45" t="s">
        <v>39</v>
      </c>
      <c r="D47" s="45">
        <v>2</v>
      </c>
      <c r="E47" s="45" t="s">
        <v>97</v>
      </c>
      <c r="F47" s="13">
        <v>32800</v>
      </c>
      <c r="G47" s="13">
        <f>D47*F47</f>
        <v>65600</v>
      </c>
    </row>
    <row r="48" spans="1:7" ht="12.75" customHeight="1" x14ac:dyDescent="0.25">
      <c r="A48" s="2"/>
      <c r="B48" s="11" t="s">
        <v>105</v>
      </c>
      <c r="C48" s="12" t="s">
        <v>40</v>
      </c>
      <c r="D48" s="44">
        <v>6</v>
      </c>
      <c r="E48" s="12" t="s">
        <v>93</v>
      </c>
      <c r="F48" s="13">
        <v>16000</v>
      </c>
      <c r="G48" s="13">
        <f>D48*F48</f>
        <v>96000</v>
      </c>
    </row>
    <row r="49" spans="1:7" ht="12.75" customHeight="1" x14ac:dyDescent="0.25">
      <c r="A49" s="2"/>
      <c r="B49" s="41" t="s">
        <v>91</v>
      </c>
      <c r="C49" s="45"/>
      <c r="D49" s="45"/>
      <c r="E49" s="45"/>
      <c r="F49" s="13"/>
      <c r="G49" s="13"/>
    </row>
    <row r="50" spans="1:7" ht="12.75" customHeight="1" x14ac:dyDescent="0.25">
      <c r="A50" s="2"/>
      <c r="B50" s="11" t="s">
        <v>106</v>
      </c>
      <c r="C50" s="45" t="s">
        <v>40</v>
      </c>
      <c r="D50" s="45">
        <v>3</v>
      </c>
      <c r="E50" s="45" t="s">
        <v>98</v>
      </c>
      <c r="F50" s="13">
        <v>16510</v>
      </c>
      <c r="G50" s="13">
        <f>D50*F50</f>
        <v>49530</v>
      </c>
    </row>
    <row r="51" spans="1:7" ht="12.75" customHeight="1" x14ac:dyDescent="0.25">
      <c r="A51" s="2"/>
      <c r="B51" s="11" t="s">
        <v>107</v>
      </c>
      <c r="C51" s="45" t="s">
        <v>40</v>
      </c>
      <c r="D51" s="45">
        <v>3</v>
      </c>
      <c r="E51" s="12" t="s">
        <v>86</v>
      </c>
      <c r="F51" s="13">
        <v>32000</v>
      </c>
      <c r="G51" s="13">
        <f t="shared" ref="G51:G55" si="1">(D51*F51)</f>
        <v>96000</v>
      </c>
    </row>
    <row r="52" spans="1:7" ht="12.75" customHeight="1" x14ac:dyDescent="0.25">
      <c r="A52" s="2"/>
      <c r="B52" s="41" t="s">
        <v>92</v>
      </c>
      <c r="C52" s="45"/>
      <c r="D52" s="45"/>
      <c r="E52" s="45"/>
      <c r="F52" s="13"/>
      <c r="G52" s="13">
        <f t="shared" si="1"/>
        <v>0</v>
      </c>
    </row>
    <row r="53" spans="1:7" ht="12.75" customHeight="1" x14ac:dyDescent="0.25">
      <c r="A53" s="2"/>
      <c r="B53" s="11" t="s">
        <v>108</v>
      </c>
      <c r="C53" s="45" t="s">
        <v>40</v>
      </c>
      <c r="D53" s="45">
        <v>40</v>
      </c>
      <c r="E53" s="45" t="s">
        <v>94</v>
      </c>
      <c r="F53" s="13">
        <v>3500</v>
      </c>
      <c r="G53" s="13">
        <f>D53*F53</f>
        <v>140000</v>
      </c>
    </row>
    <row r="54" spans="1:7" ht="12.75" customHeight="1" x14ac:dyDescent="0.25">
      <c r="A54" s="2"/>
      <c r="B54" s="11" t="s">
        <v>109</v>
      </c>
      <c r="C54" s="45" t="s">
        <v>40</v>
      </c>
      <c r="D54" s="45">
        <v>5</v>
      </c>
      <c r="E54" s="45" t="s">
        <v>99</v>
      </c>
      <c r="F54" s="13">
        <v>47000</v>
      </c>
      <c r="G54" s="13">
        <f>D54*F54</f>
        <v>235000</v>
      </c>
    </row>
    <row r="55" spans="1:7" ht="12.75" customHeight="1" x14ac:dyDescent="0.25">
      <c r="A55" s="2"/>
      <c r="B55" s="11" t="s">
        <v>110</v>
      </c>
      <c r="C55" s="12" t="s">
        <v>40</v>
      </c>
      <c r="D55" s="44">
        <v>3</v>
      </c>
      <c r="E55" s="12" t="s">
        <v>95</v>
      </c>
      <c r="F55" s="13">
        <v>15300</v>
      </c>
      <c r="G55" s="13">
        <f t="shared" si="1"/>
        <v>45900</v>
      </c>
    </row>
    <row r="56" spans="1:7" ht="13.5" customHeight="1" x14ac:dyDescent="0.25">
      <c r="A56" s="2"/>
      <c r="B56" s="21" t="s">
        <v>41</v>
      </c>
      <c r="C56" s="23"/>
      <c r="D56" s="23"/>
      <c r="E56" s="23"/>
      <c r="F56" s="24"/>
      <c r="G56" s="25">
        <f>SUM(G44:G55)</f>
        <v>968030</v>
      </c>
    </row>
    <row r="57" spans="1:7" ht="12" customHeight="1" x14ac:dyDescent="0.25">
      <c r="A57" s="2"/>
      <c r="B57" s="17"/>
      <c r="C57" s="17"/>
      <c r="D57" s="17"/>
      <c r="E57" s="33"/>
      <c r="F57" s="27"/>
      <c r="G57" s="27"/>
    </row>
    <row r="58" spans="1:7" ht="12" customHeight="1" x14ac:dyDescent="0.25">
      <c r="A58" s="2"/>
      <c r="B58" s="19" t="s">
        <v>42</v>
      </c>
      <c r="C58" s="32"/>
      <c r="D58" s="32"/>
      <c r="E58" s="32"/>
      <c r="F58" s="16"/>
      <c r="G58" s="16"/>
    </row>
    <row r="59" spans="1:7" ht="24" customHeight="1" x14ac:dyDescent="0.25">
      <c r="A59" s="2"/>
      <c r="B59" s="37" t="s">
        <v>43</v>
      </c>
      <c r="C59" s="20" t="s">
        <v>37</v>
      </c>
      <c r="D59" s="20" t="s">
        <v>38</v>
      </c>
      <c r="E59" s="37" t="s">
        <v>26</v>
      </c>
      <c r="F59" s="20" t="s">
        <v>27</v>
      </c>
      <c r="G59" s="37" t="s">
        <v>28</v>
      </c>
    </row>
    <row r="60" spans="1:7" ht="12.75" customHeight="1" x14ac:dyDescent="0.25">
      <c r="A60" s="2"/>
      <c r="B60" s="34" t="s">
        <v>100</v>
      </c>
      <c r="C60" s="12" t="s">
        <v>71</v>
      </c>
      <c r="D60" s="13">
        <v>10</v>
      </c>
      <c r="E60" s="3" t="s">
        <v>102</v>
      </c>
      <c r="F60" s="13">
        <v>6000</v>
      </c>
      <c r="G60" s="13">
        <f>D60*F60</f>
        <v>60000</v>
      </c>
    </row>
    <row r="61" spans="1:7" ht="12.75" customHeight="1" x14ac:dyDescent="0.25">
      <c r="A61" s="2"/>
      <c r="B61" s="34" t="s">
        <v>101</v>
      </c>
      <c r="C61" s="12" t="s">
        <v>71</v>
      </c>
      <c r="D61" s="13">
        <v>5</v>
      </c>
      <c r="E61" s="3" t="s">
        <v>102</v>
      </c>
      <c r="F61" s="13">
        <v>30000</v>
      </c>
      <c r="G61" s="13">
        <f>D61*F61</f>
        <v>150000</v>
      </c>
    </row>
    <row r="62" spans="1:7" ht="13.5" customHeight="1" x14ac:dyDescent="0.25">
      <c r="A62" s="2"/>
      <c r="B62" s="21" t="s">
        <v>44</v>
      </c>
      <c r="C62" s="23"/>
      <c r="D62" s="23"/>
      <c r="E62" s="23"/>
      <c r="F62" s="24"/>
      <c r="G62" s="25">
        <f>SUM(G60:G61)</f>
        <v>210000</v>
      </c>
    </row>
    <row r="63" spans="1:7" ht="12" customHeight="1" x14ac:dyDescent="0.25">
      <c r="A63" s="2"/>
      <c r="B63" s="17"/>
      <c r="C63" s="17"/>
      <c r="D63" s="17"/>
      <c r="E63" s="17"/>
      <c r="F63" s="27"/>
      <c r="G63" s="27"/>
    </row>
    <row r="64" spans="1:7" ht="12" customHeight="1" x14ac:dyDescent="0.25">
      <c r="A64" s="2"/>
      <c r="B64" s="48" t="s">
        <v>45</v>
      </c>
      <c r="C64" s="49"/>
      <c r="D64" s="49"/>
      <c r="E64" s="49"/>
      <c r="F64" s="49"/>
      <c r="G64" s="50">
        <f>G26+G39+G56+G62</f>
        <v>3343030</v>
      </c>
    </row>
    <row r="65" spans="1:247" ht="12" customHeight="1" x14ac:dyDescent="0.25">
      <c r="A65" s="2"/>
      <c r="B65" s="51" t="s">
        <v>46</v>
      </c>
      <c r="C65" s="47"/>
      <c r="D65" s="47"/>
      <c r="E65" s="47"/>
      <c r="F65" s="47"/>
      <c r="G65" s="52">
        <f>G64*0.05</f>
        <v>167151.5</v>
      </c>
    </row>
    <row r="66" spans="1:247" ht="12" customHeight="1" x14ac:dyDescent="0.25">
      <c r="A66" s="2"/>
      <c r="B66" s="53" t="s">
        <v>47</v>
      </c>
      <c r="C66" s="46"/>
      <c r="D66" s="46"/>
      <c r="E66" s="46"/>
      <c r="F66" s="46"/>
      <c r="G66" s="54">
        <f>G65+G64</f>
        <v>3510181.5</v>
      </c>
    </row>
    <row r="67" spans="1:247" ht="12" customHeight="1" x14ac:dyDescent="0.25">
      <c r="A67" s="2"/>
      <c r="B67" s="51" t="s">
        <v>48</v>
      </c>
      <c r="C67" s="47"/>
      <c r="D67" s="47"/>
      <c r="E67" s="47"/>
      <c r="F67" s="47"/>
      <c r="G67" s="52">
        <f>G12</f>
        <v>9000000</v>
      </c>
    </row>
    <row r="68" spans="1:247" ht="12" customHeight="1" x14ac:dyDescent="0.25">
      <c r="A68" s="2"/>
      <c r="B68" s="55" t="s">
        <v>49</v>
      </c>
      <c r="C68" s="56"/>
      <c r="D68" s="56"/>
      <c r="E68" s="56"/>
      <c r="F68" s="56"/>
      <c r="G68" s="57">
        <f>G67-G66</f>
        <v>5489818.5</v>
      </c>
    </row>
    <row r="69" spans="1:247" s="64" customFormat="1" ht="12" customHeight="1" x14ac:dyDescent="0.15">
      <c r="A69" s="58"/>
      <c r="B69" s="59" t="s">
        <v>72</v>
      </c>
      <c r="C69" s="60"/>
      <c r="D69" s="60"/>
      <c r="E69" s="60"/>
      <c r="F69" s="60"/>
      <c r="G69" s="61"/>
      <c r="H69" s="62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  <c r="IM69" s="63"/>
    </row>
    <row r="70" spans="1:247" s="64" customFormat="1" ht="12" customHeight="1" thickBot="1" x14ac:dyDescent="0.2">
      <c r="A70" s="58"/>
      <c r="B70" s="65"/>
      <c r="C70" s="60"/>
      <c r="D70" s="60"/>
      <c r="E70" s="60"/>
      <c r="F70" s="60"/>
      <c r="G70" s="61"/>
      <c r="H70" s="62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  <c r="IM70" s="63"/>
    </row>
    <row r="71" spans="1:247" s="64" customFormat="1" ht="12" customHeight="1" x14ac:dyDescent="0.15">
      <c r="A71" s="58"/>
      <c r="B71" s="71" t="s">
        <v>73</v>
      </c>
      <c r="C71" s="72"/>
      <c r="D71" s="72"/>
      <c r="E71" s="72"/>
      <c r="F71" s="73"/>
      <c r="G71" s="61"/>
      <c r="H71" s="62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  <c r="IM71" s="63"/>
    </row>
    <row r="72" spans="1:247" s="64" customFormat="1" ht="12" customHeight="1" x14ac:dyDescent="0.15">
      <c r="A72" s="58"/>
      <c r="B72" s="74" t="s">
        <v>50</v>
      </c>
      <c r="C72" s="58"/>
      <c r="D72" s="58"/>
      <c r="E72" s="58"/>
      <c r="F72" s="75"/>
      <c r="G72" s="61"/>
      <c r="H72" s="62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  <c r="IM72" s="63"/>
    </row>
    <row r="73" spans="1:247" s="64" customFormat="1" ht="12" customHeight="1" x14ac:dyDescent="0.15">
      <c r="A73" s="58"/>
      <c r="B73" s="74" t="s">
        <v>51</v>
      </c>
      <c r="C73" s="58"/>
      <c r="D73" s="58"/>
      <c r="E73" s="58"/>
      <c r="F73" s="75"/>
      <c r="G73" s="61"/>
      <c r="H73" s="62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</row>
    <row r="74" spans="1:247" s="64" customFormat="1" ht="12" customHeight="1" x14ac:dyDescent="0.15">
      <c r="A74" s="58"/>
      <c r="B74" s="74" t="s">
        <v>52</v>
      </c>
      <c r="C74" s="58"/>
      <c r="D74" s="58"/>
      <c r="E74" s="58"/>
      <c r="F74" s="75"/>
      <c r="G74" s="61"/>
      <c r="H74" s="62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</row>
    <row r="75" spans="1:247" s="64" customFormat="1" ht="12" customHeight="1" x14ac:dyDescent="0.15">
      <c r="A75" s="58"/>
      <c r="B75" s="74" t="s">
        <v>53</v>
      </c>
      <c r="C75" s="58"/>
      <c r="D75" s="58"/>
      <c r="E75" s="58"/>
      <c r="F75" s="75"/>
      <c r="G75" s="61"/>
      <c r="H75" s="62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</row>
    <row r="76" spans="1:247" s="64" customFormat="1" ht="12" customHeight="1" x14ac:dyDescent="0.15">
      <c r="A76" s="58"/>
      <c r="B76" s="74" t="s">
        <v>54</v>
      </c>
      <c r="C76" s="58"/>
      <c r="D76" s="58"/>
      <c r="E76" s="58"/>
      <c r="F76" s="75"/>
      <c r="G76" s="61"/>
      <c r="H76" s="62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</row>
    <row r="77" spans="1:247" s="64" customFormat="1" ht="12" customHeight="1" thickBot="1" x14ac:dyDescent="0.2">
      <c r="A77" s="58"/>
      <c r="B77" s="76" t="s">
        <v>55</v>
      </c>
      <c r="C77" s="77"/>
      <c r="D77" s="77"/>
      <c r="E77" s="77"/>
      <c r="F77" s="78"/>
      <c r="G77" s="61"/>
      <c r="H77" s="62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</row>
    <row r="78" spans="1:247" s="64" customFormat="1" ht="12" customHeight="1" x14ac:dyDescent="0.15">
      <c r="A78" s="58"/>
      <c r="B78" s="65"/>
      <c r="C78" s="58"/>
      <c r="D78" s="58"/>
      <c r="E78" s="58"/>
      <c r="F78" s="58"/>
      <c r="G78" s="61"/>
      <c r="H78" s="62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</row>
    <row r="79" spans="1:247" s="64" customFormat="1" ht="12" customHeight="1" x14ac:dyDescent="0.15">
      <c r="A79" s="58"/>
      <c r="B79" s="94" t="s">
        <v>56</v>
      </c>
      <c r="C79" s="95"/>
      <c r="D79" s="79"/>
      <c r="E79" s="66"/>
      <c r="F79" s="66"/>
      <c r="G79" s="61"/>
      <c r="H79" s="62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</row>
    <row r="80" spans="1:247" s="64" customFormat="1" ht="12" customHeight="1" x14ac:dyDescent="0.15">
      <c r="A80" s="58"/>
      <c r="B80" s="80" t="s">
        <v>43</v>
      </c>
      <c r="C80" s="81" t="s">
        <v>57</v>
      </c>
      <c r="D80" s="82" t="s">
        <v>58</v>
      </c>
      <c r="E80" s="66"/>
      <c r="F80" s="66"/>
      <c r="G80" s="61"/>
      <c r="H80" s="62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</row>
    <row r="81" spans="1:247" s="64" customFormat="1" ht="12" customHeight="1" x14ac:dyDescent="0.15">
      <c r="A81" s="58"/>
      <c r="B81" s="83" t="s">
        <v>59</v>
      </c>
      <c r="C81" s="84">
        <f>G26</f>
        <v>1785000</v>
      </c>
      <c r="D81" s="85">
        <f>(C81/C87)</f>
        <v>0.50852071324516979</v>
      </c>
      <c r="E81" s="66"/>
      <c r="F81" s="66"/>
      <c r="G81" s="61"/>
      <c r="H81" s="62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</row>
    <row r="82" spans="1:247" s="64" customFormat="1" ht="12" customHeight="1" x14ac:dyDescent="0.15">
      <c r="A82" s="58"/>
      <c r="B82" s="83" t="s">
        <v>60</v>
      </c>
      <c r="C82" s="86">
        <v>0</v>
      </c>
      <c r="D82" s="85">
        <v>0</v>
      </c>
      <c r="E82" s="66"/>
      <c r="F82" s="66"/>
      <c r="G82" s="61"/>
      <c r="H82" s="62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</row>
    <row r="83" spans="1:247" s="64" customFormat="1" ht="12" customHeight="1" x14ac:dyDescent="0.15">
      <c r="A83" s="58"/>
      <c r="B83" s="83" t="s">
        <v>61</v>
      </c>
      <c r="C83" s="84">
        <f>G39</f>
        <v>380000</v>
      </c>
      <c r="D83" s="85">
        <f>(C83/C87)</f>
        <v>0.10825651038272523</v>
      </c>
      <c r="E83" s="66"/>
      <c r="F83" s="66"/>
      <c r="G83" s="61"/>
      <c r="H83" s="62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</row>
    <row r="84" spans="1:247" s="64" customFormat="1" ht="12" customHeight="1" x14ac:dyDescent="0.15">
      <c r="A84" s="58"/>
      <c r="B84" s="83" t="s">
        <v>36</v>
      </c>
      <c r="C84" s="84">
        <f>G56</f>
        <v>968030</v>
      </c>
      <c r="D84" s="85">
        <f>(C84/C87)</f>
        <v>0.27577776248891972</v>
      </c>
      <c r="E84" s="66"/>
      <c r="F84" s="66"/>
      <c r="G84" s="61"/>
      <c r="H84" s="62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</row>
    <row r="85" spans="1:247" s="64" customFormat="1" ht="12" customHeight="1" x14ac:dyDescent="0.15">
      <c r="A85" s="58"/>
      <c r="B85" s="83" t="s">
        <v>62</v>
      </c>
      <c r="C85" s="87">
        <f>G62</f>
        <v>210000</v>
      </c>
      <c r="D85" s="85">
        <f>(C85/C87)</f>
        <v>5.9825966264137623E-2</v>
      </c>
      <c r="E85" s="67"/>
      <c r="F85" s="67"/>
      <c r="G85" s="61"/>
      <c r="H85" s="62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</row>
    <row r="86" spans="1:247" s="64" customFormat="1" ht="12" customHeight="1" x14ac:dyDescent="0.15">
      <c r="A86" s="58"/>
      <c r="B86" s="83" t="s">
        <v>63</v>
      </c>
      <c r="C86" s="87">
        <f>G65</f>
        <v>167151.5</v>
      </c>
      <c r="D86" s="85">
        <f>(C86/C87)</f>
        <v>4.7619047619047616E-2</v>
      </c>
      <c r="E86" s="67"/>
      <c r="F86" s="67"/>
      <c r="G86" s="61"/>
      <c r="H86" s="62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</row>
    <row r="87" spans="1:247" s="64" customFormat="1" ht="12" customHeight="1" x14ac:dyDescent="0.15">
      <c r="A87" s="58"/>
      <c r="B87" s="80" t="s">
        <v>64</v>
      </c>
      <c r="C87" s="88">
        <f>SUM(C81:C86)</f>
        <v>3510181.5</v>
      </c>
      <c r="D87" s="89">
        <f>SUM(D81:D86)</f>
        <v>1</v>
      </c>
      <c r="E87" s="67"/>
      <c r="F87" s="67"/>
      <c r="G87" s="61"/>
      <c r="H87" s="62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</row>
    <row r="88" spans="1:247" s="64" customFormat="1" ht="12" customHeight="1" x14ac:dyDescent="0.15">
      <c r="A88" s="58"/>
      <c r="B88" s="65"/>
      <c r="C88" s="60"/>
      <c r="D88" s="60"/>
      <c r="E88" s="60"/>
      <c r="F88" s="60"/>
      <c r="G88" s="61"/>
      <c r="H88" s="62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</row>
    <row r="89" spans="1:247" s="64" customFormat="1" ht="12" customHeight="1" x14ac:dyDescent="0.15">
      <c r="A89" s="58"/>
      <c r="B89" s="68"/>
      <c r="C89" s="60"/>
      <c r="D89" s="60"/>
      <c r="E89" s="60"/>
      <c r="F89" s="60"/>
      <c r="G89" s="61"/>
      <c r="H89" s="62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</row>
    <row r="90" spans="1:247" s="64" customFormat="1" ht="12" customHeight="1" x14ac:dyDescent="0.15">
      <c r="A90" s="58"/>
      <c r="B90" s="90"/>
      <c r="C90" s="91" t="s">
        <v>65</v>
      </c>
      <c r="D90" s="90"/>
      <c r="E90" s="90"/>
      <c r="F90" s="67"/>
      <c r="G90" s="61"/>
      <c r="H90" s="62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</row>
    <row r="91" spans="1:247" s="64" customFormat="1" ht="12" customHeight="1" x14ac:dyDescent="0.15">
      <c r="A91" s="58"/>
      <c r="B91" s="80" t="s">
        <v>66</v>
      </c>
      <c r="C91" s="92">
        <v>10000</v>
      </c>
      <c r="D91" s="92">
        <v>15000</v>
      </c>
      <c r="E91" s="92">
        <v>20000</v>
      </c>
      <c r="F91" s="69"/>
      <c r="G91" s="70"/>
      <c r="H91" s="62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</row>
    <row r="92" spans="1:247" s="64" customFormat="1" ht="12" customHeight="1" x14ac:dyDescent="0.15">
      <c r="A92" s="58"/>
      <c r="B92" s="80" t="s">
        <v>67</v>
      </c>
      <c r="C92" s="88">
        <f>(G66/C91)</f>
        <v>351.01814999999999</v>
      </c>
      <c r="D92" s="88">
        <f>(G66/D91)</f>
        <v>234.0121</v>
      </c>
      <c r="E92" s="88">
        <f>(G66/E91)</f>
        <v>175.509075</v>
      </c>
      <c r="F92" s="69"/>
      <c r="G92" s="70"/>
      <c r="H92" s="62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</row>
    <row r="93" spans="1:247" s="64" customFormat="1" ht="12" customHeight="1" x14ac:dyDescent="0.15">
      <c r="A93" s="58"/>
      <c r="B93" s="59" t="s">
        <v>68</v>
      </c>
      <c r="C93" s="58"/>
      <c r="D93" s="58"/>
      <c r="E93" s="58"/>
      <c r="F93" s="58"/>
      <c r="G93" s="58"/>
      <c r="H93" s="62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</row>
    <row r="94" spans="1:247" s="64" customFormat="1" ht="12" customHeight="1" x14ac:dyDescent="0.15">
      <c r="A94" s="62"/>
      <c r="B94" s="62"/>
      <c r="C94" s="62"/>
      <c r="D94" s="62"/>
      <c r="E94" s="62"/>
      <c r="F94" s="62"/>
      <c r="G94" s="62"/>
      <c r="H94" s="62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</row>
    <row r="95" spans="1:247" s="64" customFormat="1" ht="12" customHeight="1" x14ac:dyDescent="0.15">
      <c r="A95" s="62"/>
      <c r="B95" s="62"/>
      <c r="C95" s="62"/>
      <c r="D95" s="62"/>
      <c r="E95" s="62"/>
      <c r="F95" s="62"/>
      <c r="G95" s="62"/>
      <c r="H95" s="62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2022-03-01T21:15:54Z</cp:lastPrinted>
  <dcterms:created xsi:type="dcterms:W3CDTF">2020-11-27T12:49:26Z</dcterms:created>
  <dcterms:modified xsi:type="dcterms:W3CDTF">2023-03-21T17:26:59Z</dcterms:modified>
  <cp:category/>
  <cp:contentStatus/>
</cp:coreProperties>
</file>