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IMPERIAL\"/>
    </mc:Choice>
  </mc:AlternateContent>
  <bookViews>
    <workbookView xWindow="0" yWindow="0" windowWidth="20490" windowHeight="7620"/>
  </bookViews>
  <sheets>
    <sheet name="LUPINO" sheetId="1" r:id="rId1"/>
  </sheets>
  <calcPr calcId="162913"/>
</workbook>
</file>

<file path=xl/calcChain.xml><?xml version="1.0" encoding="utf-8"?>
<calcChain xmlns="http://schemas.openxmlformats.org/spreadsheetml/2006/main">
  <c r="G65" i="1" l="1"/>
  <c r="G60" i="1" l="1"/>
  <c r="G39" i="1" l="1"/>
  <c r="G54" i="1"/>
  <c r="G49" i="1" l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C81" i="1" l="1"/>
  <c r="G40" i="1"/>
  <c r="G51" i="1"/>
  <c r="G55" i="1"/>
  <c r="G21" i="1"/>
  <c r="G66" i="1"/>
  <c r="D90" i="1"/>
  <c r="E90" i="1" s="1"/>
  <c r="C90" i="1" l="1"/>
  <c r="G22" i="1"/>
  <c r="C80" i="1" s="1"/>
  <c r="G41" i="1"/>
  <c r="C82" i="1" s="1"/>
  <c r="G56" i="1"/>
  <c r="C83" i="1" s="1"/>
  <c r="C86" i="1" l="1"/>
  <c r="D81" i="1" s="1"/>
  <c r="G63" i="1"/>
  <c r="G64" i="1" s="1"/>
  <c r="D91" i="1" l="1"/>
  <c r="G67" i="1"/>
  <c r="D80" i="1"/>
  <c r="D83" i="1"/>
  <c r="D85" i="1"/>
  <c r="D82" i="1"/>
  <c r="D84" i="1"/>
  <c r="C91" i="1"/>
  <c r="E91" i="1"/>
  <c r="D86" i="1" l="1"/>
</calcChain>
</file>

<file path=xl/sharedStrings.xml><?xml version="1.0" encoding="utf-8"?>
<sst xmlns="http://schemas.openxmlformats.org/spreadsheetml/2006/main" count="160" uniqueCount="107">
  <si>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</si>
  <si>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</si>
  <si>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</si>
  <si>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</si>
  <si>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</si>
  <si>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</si>
  <si>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</si>
  <si>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</si>
  <si>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</si>
  <si>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</si>
  <si>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</si>
  <si>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</si>
  <si>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</si>
  <si>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</si>
  <si>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</si>
  <si>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</si>
  <si>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</si>
  <si>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</si>
  <si>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</si>
  <si>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</si>
  <si>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</si>
  <si>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</si>
  <si>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</si>
  <si>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</si>
  <si>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</si>
  <si>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</si>
  <si>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</si>
  <si>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</si>
  <si>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</si>
  <si>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</si>
  <si>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</si>
  <si>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</si>
  <si>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</si>
  <si>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</si>
  <si>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</si>
  <si>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</si>
  <si>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</si>
  <si>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</si>
  <si>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</si>
  <si>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</si>
  <si>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</si>
  <si>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</si>
  <si>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</si>
  <si>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</si>
  <si>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</si>
  <si>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</si>
  <si>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</si>
  <si>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</si>
  <si>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</si>
  <si>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</si>
  <si>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</si>
  <si>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</si>
  <si>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</si>
  <si>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</si>
  <si>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</si>
  <si>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</si>
  <si>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ARAUCANIA</t>
  </si>
  <si>
    <t>Marzo 2021</t>
  </si>
  <si>
    <t>INGRESO ESPERADO, CON IVA ($)</t>
  </si>
  <si>
    <t>DESTINO PRODUCCIÓN</t>
  </si>
  <si>
    <t>Abril-Mayo</t>
  </si>
  <si>
    <t>Desinfección semilla</t>
  </si>
  <si>
    <t>JM</t>
  </si>
  <si>
    <t>Cosecha mecanizada</t>
  </si>
  <si>
    <t xml:space="preserve">Kg </t>
  </si>
  <si>
    <t>MEDIO</t>
  </si>
  <si>
    <t xml:space="preserve">Industria Alimentos </t>
  </si>
  <si>
    <t>Marzo 2023</t>
  </si>
  <si>
    <t>$/há</t>
  </si>
  <si>
    <t>Rendimiento (qqm/há)</t>
  </si>
  <si>
    <t>COSTO TOTAL/há</t>
  </si>
  <si>
    <t>Rastraje (1)</t>
  </si>
  <si>
    <t>Rastraje (2)</t>
  </si>
  <si>
    <t>Aplicación Barbecho Quimico</t>
  </si>
  <si>
    <t>Siembra</t>
  </si>
  <si>
    <t>Aplicación Pre-emergente</t>
  </si>
  <si>
    <t>Aplicación Post-emergente</t>
  </si>
  <si>
    <t>Aplicación Hoja Ancha</t>
  </si>
  <si>
    <t>Aplicación Hoja Angosta</t>
  </si>
  <si>
    <t>Semilla</t>
  </si>
  <si>
    <t xml:space="preserve">DIPEX Rizhobium </t>
  </si>
  <si>
    <t>l</t>
  </si>
  <si>
    <t xml:space="preserve">Acronis  </t>
  </si>
  <si>
    <t>Regent 250 FS</t>
  </si>
  <si>
    <t>Logran 75 WP</t>
  </si>
  <si>
    <t>SFT</t>
  </si>
  <si>
    <t>Centurion 240 EC</t>
  </si>
  <si>
    <t xml:space="preserve">Febrero-Marzo </t>
  </si>
  <si>
    <t>Julio-Agosto</t>
  </si>
  <si>
    <t>Mayo-Junio</t>
  </si>
  <si>
    <t>Marzo-Abril</t>
  </si>
  <si>
    <t>LUPINO AMARGO</t>
  </si>
  <si>
    <t>BOROA INIA</t>
  </si>
  <si>
    <t>Gesatop 90 WG</t>
  </si>
  <si>
    <t>Rango Full SL</t>
  </si>
  <si>
    <t>Sencor 480 SC</t>
  </si>
  <si>
    <t>Octubre-Diciembre</t>
  </si>
  <si>
    <t>Zero 5 EC</t>
  </si>
  <si>
    <t>Aplicación Fungicida/Insecticida</t>
  </si>
  <si>
    <t>Seguro Agrícola</t>
  </si>
  <si>
    <t xml:space="preserve">u </t>
  </si>
  <si>
    <t>Marzo-Mayo</t>
  </si>
  <si>
    <t>NUEVA IMPERIAL</t>
  </si>
  <si>
    <t>NUEVA IMPERIAL / CHOLCHOL</t>
  </si>
  <si>
    <t>PRECIO ESPERADO ($/qqm)</t>
  </si>
  <si>
    <t>Sequia /Tendedura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</si>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</sst>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" fontId="13" fillId="2" borderId="57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166" fontId="2" fillId="2" borderId="5" xfId="0" applyNumberFormat="1" applyFont="1" applyFill="1" applyBorder="1" applyAlignment="1">
      <alignment horizontal="right" wrapText="1"/>
    </xf>
    <xf numFmtId="2" fontId="13" fillId="2" borderId="57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571500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2"/>
  <sheetViews>
    <sheetView showGridLines="0" tabSelected="1" topLeftCell="A61" zoomScaleNormal="100" zoomScaleSheetLayoutView="100" workbookViewId="0">
      <selection activeCell="G83" sqref="G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2"/>
      <c r="C8" s="3"/>
      <c r="D8" s="2"/>
      <c r="E8" s="3"/>
      <c r="F8" s="3"/>
      <c r="G8" s="3"/>
    </row>
    <row r="9" spans="1:7" ht="13.5" customHeight="1" x14ac:dyDescent="0.25">
      <c r="A9" s="31"/>
      <c r="B9" s="74" t="s">
        <v>0</v>
      </c>
      <c r="C9" s="68" t="s">
        <v>91</v>
      </c>
      <c r="D9" s="75"/>
      <c r="E9" s="143" t="s">
        <v>1</v>
      </c>
      <c r="F9" s="144"/>
      <c r="G9" s="20">
        <v>50</v>
      </c>
    </row>
    <row r="10" spans="1:7" ht="13.5" customHeight="1" x14ac:dyDescent="0.25">
      <c r="A10" s="31"/>
      <c r="B10" s="73" t="s">
        <v>2</v>
      </c>
      <c r="C10" s="69" t="s">
        <v>92</v>
      </c>
      <c r="D10" s="75"/>
      <c r="E10" s="141" t="s">
        <v>3</v>
      </c>
      <c r="F10" s="142"/>
      <c r="G10" s="5" t="s">
        <v>57</v>
      </c>
    </row>
    <row r="11" spans="1:7" ht="13.5" customHeight="1" x14ac:dyDescent="0.25">
      <c r="A11" s="31"/>
      <c r="B11" s="73" t="s">
        <v>4</v>
      </c>
      <c r="C11" s="68" t="s">
        <v>65</v>
      </c>
      <c r="D11" s="75"/>
      <c r="E11" s="139" t="s">
        <v>104</v>
      </c>
      <c r="F11" s="140"/>
      <c r="G11" s="20">
        <v>40000</v>
      </c>
    </row>
    <row r="12" spans="1:7" ht="13.5" customHeight="1" x14ac:dyDescent="0.25">
      <c r="A12" s="31"/>
      <c r="B12" s="73" t="s">
        <v>5</v>
      </c>
      <c r="C12" s="70" t="s">
        <v>56</v>
      </c>
      <c r="D12" s="75"/>
      <c r="E12" s="149" t="s">
        <v>58</v>
      </c>
      <c r="F12" s="150"/>
      <c r="G12" s="7">
        <f>G9*G11</f>
        <v>2000000</v>
      </c>
    </row>
    <row r="13" spans="1:7" ht="13.5" customHeight="1" x14ac:dyDescent="0.25">
      <c r="A13" s="31"/>
      <c r="B13" s="73" t="s">
        <v>6</v>
      </c>
      <c r="C13" s="68" t="s">
        <v>102</v>
      </c>
      <c r="D13" s="75"/>
      <c r="E13" s="139" t="s">
        <v>59</v>
      </c>
      <c r="F13" s="140"/>
      <c r="G13" s="5" t="s">
        <v>66</v>
      </c>
    </row>
    <row r="14" spans="1:7" ht="13.5" customHeight="1" x14ac:dyDescent="0.25">
      <c r="A14" s="31"/>
      <c r="B14" s="73" t="s">
        <v>7</v>
      </c>
      <c r="C14" s="68" t="s">
        <v>103</v>
      </c>
      <c r="D14" s="75"/>
      <c r="E14" s="139" t="s">
        <v>8</v>
      </c>
      <c r="F14" s="140"/>
      <c r="G14" s="5" t="s">
        <v>67</v>
      </c>
    </row>
    <row r="15" spans="1:7" ht="13.5" customHeight="1" x14ac:dyDescent="0.25">
      <c r="A15" s="31"/>
      <c r="B15" s="73" t="s">
        <v>9</v>
      </c>
      <c r="C15" s="71"/>
      <c r="D15" s="75"/>
      <c r="E15" s="145" t="s">
        <v>10</v>
      </c>
      <c r="F15" s="146"/>
      <c r="G15" s="6" t="s">
        <v>105</v>
      </c>
    </row>
    <row r="16" spans="1:7" ht="12" customHeight="1" x14ac:dyDescent="0.25">
      <c r="A16" s="2"/>
      <c r="B16" s="76"/>
      <c r="C16" s="77"/>
      <c r="D16" s="78"/>
      <c r="E16" s="79"/>
      <c r="F16" s="79"/>
      <c r="G16" s="80"/>
    </row>
    <row r="17" spans="1:7" ht="12" customHeight="1" x14ac:dyDescent="0.25">
      <c r="A17" s="8"/>
      <c r="B17" s="147" t="s">
        <v>11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81"/>
      <c r="C18" s="82"/>
      <c r="D18" s="82"/>
      <c r="E18" s="82"/>
      <c r="F18" s="83"/>
      <c r="G18" s="83"/>
    </row>
    <row r="19" spans="1:7" ht="12" customHeight="1" x14ac:dyDescent="0.25">
      <c r="A19" s="4"/>
      <c r="B19" s="84" t="s">
        <v>12</v>
      </c>
      <c r="C19" s="85"/>
      <c r="D19" s="86"/>
      <c r="E19" s="86"/>
      <c r="F19" s="86"/>
      <c r="G19" s="86"/>
    </row>
    <row r="20" spans="1:7" ht="24" customHeight="1" x14ac:dyDescent="0.25">
      <c r="A20" s="8"/>
      <c r="B20" s="87" t="s">
        <v>13</v>
      </c>
      <c r="C20" s="87" t="s">
        <v>14</v>
      </c>
      <c r="D20" s="87" t="s">
        <v>15</v>
      </c>
      <c r="E20" s="87" t="s">
        <v>16</v>
      </c>
      <c r="F20" s="87" t="s">
        <v>17</v>
      </c>
      <c r="G20" s="87" t="s">
        <v>18</v>
      </c>
    </row>
    <row r="21" spans="1:7" ht="12.75" customHeight="1" x14ac:dyDescent="0.25">
      <c r="A21" s="8"/>
      <c r="B21" s="67" t="s">
        <v>61</v>
      </c>
      <c r="C21" s="9" t="s">
        <v>19</v>
      </c>
      <c r="D21" s="10">
        <v>1</v>
      </c>
      <c r="E21" s="9" t="s">
        <v>60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1" t="s">
        <v>20</v>
      </c>
      <c r="C22" s="12"/>
      <c r="D22" s="12"/>
      <c r="E22" s="12"/>
      <c r="F22" s="13"/>
      <c r="G22" s="14">
        <f>SUM(G21:G21)</f>
        <v>20000</v>
      </c>
    </row>
    <row r="23" spans="1:7" ht="12" customHeight="1" x14ac:dyDescent="0.25">
      <c r="A23" s="2"/>
      <c r="B23" s="81"/>
      <c r="C23" s="83"/>
      <c r="D23" s="83"/>
      <c r="E23" s="83"/>
      <c r="F23" s="88"/>
      <c r="G23" s="88"/>
    </row>
    <row r="24" spans="1:7" ht="12" customHeight="1" x14ac:dyDescent="0.25">
      <c r="A24" s="4"/>
      <c r="B24" s="89" t="s">
        <v>21</v>
      </c>
      <c r="C24" s="90"/>
      <c r="D24" s="91"/>
      <c r="E24" s="91"/>
      <c r="F24" s="92"/>
      <c r="G24" s="92"/>
    </row>
    <row r="25" spans="1:7" ht="24" customHeight="1" x14ac:dyDescent="0.25">
      <c r="A25" s="4"/>
      <c r="B25" s="93" t="s">
        <v>13</v>
      </c>
      <c r="C25" s="94" t="s">
        <v>14</v>
      </c>
      <c r="D25" s="94" t="s">
        <v>15</v>
      </c>
      <c r="E25" s="93" t="s">
        <v>16</v>
      </c>
      <c r="F25" s="94"/>
      <c r="G25" s="93" t="s">
        <v>18</v>
      </c>
    </row>
    <row r="26" spans="1:7" ht="12" customHeight="1" x14ac:dyDescent="0.25">
      <c r="A26" s="4"/>
      <c r="B26" s="95"/>
      <c r="C26" s="96"/>
      <c r="D26" s="96"/>
      <c r="E26" s="96"/>
      <c r="F26" s="95"/>
      <c r="G26" s="95">
        <v>0</v>
      </c>
    </row>
    <row r="27" spans="1:7" ht="12" customHeight="1" x14ac:dyDescent="0.25">
      <c r="A27" s="4"/>
      <c r="B27" s="15" t="s">
        <v>22</v>
      </c>
      <c r="C27" s="16"/>
      <c r="D27" s="16"/>
      <c r="E27" s="16"/>
      <c r="F27" s="17"/>
      <c r="G27" s="17"/>
    </row>
    <row r="28" spans="1:7" ht="12" customHeight="1" x14ac:dyDescent="0.25">
      <c r="A28" s="2"/>
      <c r="B28" s="97"/>
      <c r="C28" s="98"/>
      <c r="D28" s="98"/>
      <c r="E28" s="98"/>
      <c r="F28" s="99"/>
      <c r="G28" s="99"/>
    </row>
    <row r="29" spans="1:7" ht="12" customHeight="1" x14ac:dyDescent="0.25">
      <c r="A29" s="4"/>
      <c r="B29" s="89" t="s">
        <v>23</v>
      </c>
      <c r="C29" s="90"/>
      <c r="D29" s="91"/>
      <c r="E29" s="91"/>
      <c r="F29" s="92"/>
      <c r="G29" s="92"/>
    </row>
    <row r="30" spans="1:7" ht="24" customHeight="1" x14ac:dyDescent="0.25">
      <c r="A30" s="4"/>
      <c r="B30" s="100" t="s">
        <v>13</v>
      </c>
      <c r="C30" s="100" t="s">
        <v>14</v>
      </c>
      <c r="D30" s="100" t="s">
        <v>15</v>
      </c>
      <c r="E30" s="100" t="s">
        <v>16</v>
      </c>
      <c r="F30" s="101"/>
      <c r="G30" s="100" t="s">
        <v>18</v>
      </c>
    </row>
    <row r="31" spans="1:7" ht="12.75" customHeight="1" x14ac:dyDescent="0.25">
      <c r="A31" s="8"/>
      <c r="B31" s="67" t="s">
        <v>73</v>
      </c>
      <c r="C31" s="9" t="s">
        <v>62</v>
      </c>
      <c r="D31" s="133">
        <v>3.125E-2</v>
      </c>
      <c r="E31" s="9" t="s">
        <v>60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132" t="s">
        <v>71</v>
      </c>
      <c r="C32" s="9" t="s">
        <v>62</v>
      </c>
      <c r="D32" s="133">
        <v>6.25E-2</v>
      </c>
      <c r="E32" s="9" t="s">
        <v>60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132" t="s">
        <v>72</v>
      </c>
      <c r="C33" s="9" t="s">
        <v>62</v>
      </c>
      <c r="D33" s="133">
        <v>6.25E-2</v>
      </c>
      <c r="E33" s="9" t="s">
        <v>60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132" t="s">
        <v>74</v>
      </c>
      <c r="C34" s="9" t="s">
        <v>62</v>
      </c>
      <c r="D34" s="133">
        <v>6.25E-2</v>
      </c>
      <c r="E34" s="9" t="s">
        <v>60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132" t="s">
        <v>75</v>
      </c>
      <c r="C35" s="9" t="s">
        <v>62</v>
      </c>
      <c r="D35" s="133">
        <v>3.125E-2</v>
      </c>
      <c r="E35" s="9" t="s">
        <v>60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67" t="s">
        <v>76</v>
      </c>
      <c r="C36" s="9" t="s">
        <v>62</v>
      </c>
      <c r="D36" s="133">
        <v>3.125E-2</v>
      </c>
      <c r="E36" s="9" t="s">
        <v>89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132" t="s">
        <v>77</v>
      </c>
      <c r="C37" s="9" t="s">
        <v>62</v>
      </c>
      <c r="D37" s="133">
        <v>3.125E-2</v>
      </c>
      <c r="E37" s="9" t="s">
        <v>88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67" t="s">
        <v>78</v>
      </c>
      <c r="C38" s="9" t="s">
        <v>62</v>
      </c>
      <c r="D38" s="133">
        <v>3.125E-2</v>
      </c>
      <c r="E38" s="9" t="s">
        <v>88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135" t="s">
        <v>98</v>
      </c>
      <c r="C39" s="9" t="s">
        <v>62</v>
      </c>
      <c r="D39" s="133">
        <v>3.125E-2</v>
      </c>
      <c r="E39" s="9" t="s">
        <v>96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67" t="s">
        <v>63</v>
      </c>
      <c r="C40" s="9" t="s">
        <v>62</v>
      </c>
      <c r="D40" s="133">
        <v>0.125</v>
      </c>
      <c r="E40" s="9" t="s">
        <v>87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5" t="s">
        <v>24</v>
      </c>
      <c r="C41" s="16"/>
      <c r="D41" s="121"/>
      <c r="E41" s="121"/>
      <c r="F41" s="121"/>
      <c r="G41" s="122">
        <f>SUM(G31:G40)</f>
        <v>259000</v>
      </c>
    </row>
    <row r="42" spans="1:10" ht="12" customHeight="1" x14ac:dyDescent="0.25">
      <c r="A42" s="2"/>
      <c r="B42" s="97"/>
      <c r="C42" s="98"/>
      <c r="D42" s="98"/>
      <c r="E42" s="98"/>
      <c r="F42" s="99"/>
      <c r="G42" s="99" t="s">
        <v>106</v>
      </c>
    </row>
    <row r="43" spans="1:10" ht="12" customHeight="1" x14ac:dyDescent="0.25">
      <c r="A43" s="4"/>
      <c r="B43" s="89" t="s">
        <v>25</v>
      </c>
      <c r="C43" s="90"/>
      <c r="D43" s="91"/>
      <c r="E43" s="91"/>
      <c r="F43" s="92"/>
      <c r="G43" s="92"/>
    </row>
    <row r="44" spans="1:10" ht="24" customHeight="1" x14ac:dyDescent="0.25">
      <c r="A44" s="4"/>
      <c r="B44" s="101" t="s">
        <v>26</v>
      </c>
      <c r="C44" s="124" t="s">
        <v>27</v>
      </c>
      <c r="D44" s="124" t="s">
        <v>28</v>
      </c>
      <c r="E44" s="124" t="s">
        <v>16</v>
      </c>
      <c r="F44" s="124"/>
      <c r="G44" s="124" t="s">
        <v>18</v>
      </c>
      <c r="J44" s="58"/>
    </row>
    <row r="45" spans="1:10" ht="12.75" customHeight="1" x14ac:dyDescent="0.25">
      <c r="A45" s="8"/>
      <c r="B45" s="59" t="s">
        <v>79</v>
      </c>
      <c r="C45" s="66" t="s">
        <v>64</v>
      </c>
      <c r="D45" s="125">
        <v>160</v>
      </c>
      <c r="E45" s="66" t="s">
        <v>90</v>
      </c>
      <c r="F45" s="126">
        <v>560</v>
      </c>
      <c r="G45" s="127">
        <f>F45*D45</f>
        <v>89600</v>
      </c>
      <c r="J45" s="58"/>
    </row>
    <row r="46" spans="1:10" ht="12.75" customHeight="1" x14ac:dyDescent="0.25">
      <c r="A46" s="8"/>
      <c r="B46" s="59" t="s">
        <v>80</v>
      </c>
      <c r="C46" s="66" t="s">
        <v>81</v>
      </c>
      <c r="D46" s="134">
        <v>0.16500000000000001</v>
      </c>
      <c r="E46" s="66" t="s">
        <v>60</v>
      </c>
      <c r="F46" s="126">
        <v>43435</v>
      </c>
      <c r="G46" s="127">
        <f t="shared" ref="G46:G50" si="1">F46*D46</f>
        <v>7166.7750000000005</v>
      </c>
      <c r="J46" s="58"/>
    </row>
    <row r="47" spans="1:10" ht="12.75" customHeight="1" x14ac:dyDescent="0.25">
      <c r="A47" s="8"/>
      <c r="B47" s="59" t="s">
        <v>82</v>
      </c>
      <c r="C47" s="66" t="s">
        <v>81</v>
      </c>
      <c r="D47" s="125">
        <v>0.2</v>
      </c>
      <c r="E47" s="66" t="s">
        <v>60</v>
      </c>
      <c r="F47" s="126">
        <v>35462</v>
      </c>
      <c r="G47" s="127">
        <f t="shared" si="1"/>
        <v>7092.4000000000005</v>
      </c>
      <c r="J47" s="58"/>
    </row>
    <row r="48" spans="1:10" ht="12.75" customHeight="1" x14ac:dyDescent="0.25">
      <c r="A48" s="8"/>
      <c r="B48" s="59" t="s">
        <v>83</v>
      </c>
      <c r="C48" s="66" t="s">
        <v>81</v>
      </c>
      <c r="D48" s="125">
        <v>0.2</v>
      </c>
      <c r="E48" s="66" t="s">
        <v>60</v>
      </c>
      <c r="F48" s="126">
        <v>76874</v>
      </c>
      <c r="G48" s="127">
        <f t="shared" si="1"/>
        <v>15374.800000000001</v>
      </c>
      <c r="J48" s="58"/>
    </row>
    <row r="49" spans="1:10" ht="12.75" customHeight="1" x14ac:dyDescent="0.25">
      <c r="A49" s="8"/>
      <c r="B49" s="136" t="s">
        <v>94</v>
      </c>
      <c r="C49" s="66" t="s">
        <v>81</v>
      </c>
      <c r="D49" s="125">
        <v>3</v>
      </c>
      <c r="E49" s="66" t="s">
        <v>60</v>
      </c>
      <c r="F49" s="126">
        <v>10825</v>
      </c>
      <c r="G49" s="127">
        <f t="shared" si="1"/>
        <v>32475</v>
      </c>
      <c r="J49" s="58"/>
    </row>
    <row r="50" spans="1:10" ht="12.75" customHeight="1" x14ac:dyDescent="0.25">
      <c r="A50" s="8"/>
      <c r="B50" s="59" t="s">
        <v>95</v>
      </c>
      <c r="C50" s="65" t="s">
        <v>81</v>
      </c>
      <c r="D50" s="123">
        <v>1</v>
      </c>
      <c r="E50" s="66" t="s">
        <v>60</v>
      </c>
      <c r="F50" s="60">
        <v>37725</v>
      </c>
      <c r="G50" s="127">
        <f t="shared" si="1"/>
        <v>37725</v>
      </c>
      <c r="J50" s="58"/>
    </row>
    <row r="51" spans="1:10" ht="12.75" customHeight="1" x14ac:dyDescent="0.25">
      <c r="A51" s="8"/>
      <c r="B51" s="59" t="s">
        <v>93</v>
      </c>
      <c r="C51" s="65" t="s">
        <v>64</v>
      </c>
      <c r="D51" s="123">
        <v>2</v>
      </c>
      <c r="E51" s="65" t="s">
        <v>89</v>
      </c>
      <c r="F51" s="60">
        <v>10472</v>
      </c>
      <c r="G51" s="61">
        <f>F51*D51</f>
        <v>20944</v>
      </c>
      <c r="J51" s="58"/>
    </row>
    <row r="52" spans="1:10" ht="12.75" customHeight="1" x14ac:dyDescent="0.25">
      <c r="A52" s="8"/>
      <c r="B52" s="59" t="s">
        <v>86</v>
      </c>
      <c r="C52" s="65" t="s">
        <v>81</v>
      </c>
      <c r="D52" s="123">
        <v>1</v>
      </c>
      <c r="E52" s="65" t="s">
        <v>88</v>
      </c>
      <c r="F52" s="60">
        <v>43010</v>
      </c>
      <c r="G52" s="61">
        <f t="shared" ref="G52:G53" si="2">F52*D52</f>
        <v>43010</v>
      </c>
      <c r="J52" s="58"/>
    </row>
    <row r="53" spans="1:10" ht="12.75" customHeight="1" x14ac:dyDescent="0.25">
      <c r="A53" s="8"/>
      <c r="B53" s="59" t="s">
        <v>84</v>
      </c>
      <c r="C53" s="65" t="s">
        <v>64</v>
      </c>
      <c r="D53" s="123">
        <v>0.01</v>
      </c>
      <c r="E53" s="65" t="s">
        <v>88</v>
      </c>
      <c r="F53" s="60">
        <v>2300000</v>
      </c>
      <c r="G53" s="61">
        <f t="shared" si="2"/>
        <v>23000</v>
      </c>
      <c r="J53" s="58"/>
    </row>
    <row r="54" spans="1:10" ht="12.75" customHeight="1" x14ac:dyDescent="0.25">
      <c r="A54" s="8"/>
      <c r="B54" s="59" t="s">
        <v>97</v>
      </c>
      <c r="C54" s="65" t="s">
        <v>81</v>
      </c>
      <c r="D54" s="123">
        <v>0.15</v>
      </c>
      <c r="E54" s="65" t="s">
        <v>96</v>
      </c>
      <c r="F54" s="60">
        <v>34930</v>
      </c>
      <c r="G54" s="61">
        <f>F54*D54</f>
        <v>5239.5</v>
      </c>
      <c r="J54" s="58"/>
    </row>
    <row r="55" spans="1:10" ht="12.75" customHeight="1" x14ac:dyDescent="0.25">
      <c r="A55" s="8"/>
      <c r="B55" s="59" t="s">
        <v>85</v>
      </c>
      <c r="C55" s="65" t="s">
        <v>64</v>
      </c>
      <c r="D55" s="123">
        <v>150</v>
      </c>
      <c r="E55" s="65" t="s">
        <v>60</v>
      </c>
      <c r="F55" s="60">
        <v>1072</v>
      </c>
      <c r="G55" s="61">
        <f>F55*D55</f>
        <v>160800</v>
      </c>
      <c r="J55" s="58"/>
    </row>
    <row r="56" spans="1:10" ht="13.5" customHeight="1" x14ac:dyDescent="0.25">
      <c r="A56" s="4"/>
      <c r="B56" s="15" t="s">
        <v>29</v>
      </c>
      <c r="C56" s="16"/>
      <c r="D56" s="16"/>
      <c r="E56" s="16"/>
      <c r="F56" s="17"/>
      <c r="G56" s="18">
        <f>SUM(G45:G55)</f>
        <v>442427.47499999998</v>
      </c>
    </row>
    <row r="57" spans="1:10" ht="12" customHeight="1" x14ac:dyDescent="0.25">
      <c r="A57" s="2"/>
      <c r="B57" s="97"/>
      <c r="C57" s="98"/>
      <c r="D57" s="98"/>
      <c r="E57" s="102"/>
      <c r="F57" s="99"/>
      <c r="G57" s="99"/>
    </row>
    <row r="58" spans="1:10" ht="12" customHeight="1" x14ac:dyDescent="0.25">
      <c r="A58" s="4"/>
      <c r="B58" s="89" t="s">
        <v>30</v>
      </c>
      <c r="C58" s="90"/>
      <c r="D58" s="91"/>
      <c r="E58" s="91"/>
      <c r="F58" s="92"/>
      <c r="G58" s="92"/>
    </row>
    <row r="59" spans="1:10" ht="24" customHeight="1" x14ac:dyDescent="0.25">
      <c r="A59" s="4"/>
      <c r="B59" s="100" t="s">
        <v>31</v>
      </c>
      <c r="C59" s="101" t="s">
        <v>27</v>
      </c>
      <c r="D59" s="101" t="s">
        <v>28</v>
      </c>
      <c r="E59" s="100" t="s">
        <v>16</v>
      </c>
      <c r="F59" s="101" t="s">
        <v>17</v>
      </c>
      <c r="G59" s="100" t="s">
        <v>18</v>
      </c>
    </row>
    <row r="60" spans="1:10" ht="12.75" customHeight="1" x14ac:dyDescent="0.25">
      <c r="A60" s="8"/>
      <c r="B60" s="67" t="s">
        <v>99</v>
      </c>
      <c r="C60" s="19" t="s">
        <v>100</v>
      </c>
      <c r="D60" s="103">
        <v>1</v>
      </c>
      <c r="E60" s="9" t="s">
        <v>101</v>
      </c>
      <c r="F60" s="20">
        <v>20000</v>
      </c>
      <c r="G60" s="20">
        <f>F60*D60</f>
        <v>20000</v>
      </c>
    </row>
    <row r="61" spans="1:10" ht="13.5" customHeight="1" x14ac:dyDescent="0.25">
      <c r="A61" s="4"/>
      <c r="B61" s="104" t="s">
        <v>32</v>
      </c>
      <c r="C61" s="105"/>
      <c r="D61" s="105"/>
      <c r="E61" s="105"/>
      <c r="F61" s="106"/>
      <c r="G61" s="107"/>
    </row>
    <row r="62" spans="1:10" ht="12" customHeight="1" x14ac:dyDescent="0.25">
      <c r="A62" s="2"/>
      <c r="B62" s="108"/>
      <c r="C62" s="108"/>
      <c r="D62" s="108"/>
      <c r="E62" s="108"/>
      <c r="F62" s="109"/>
      <c r="G62" s="109"/>
    </row>
    <row r="63" spans="1:10" ht="12" customHeight="1" x14ac:dyDescent="0.25">
      <c r="A63" s="31"/>
      <c r="B63" s="110" t="s">
        <v>33</v>
      </c>
      <c r="C63" s="111"/>
      <c r="D63" s="111"/>
      <c r="E63" s="111"/>
      <c r="F63" s="111"/>
      <c r="G63" s="112">
        <f>G22+G41+G56+G61</f>
        <v>721427.47499999998</v>
      </c>
    </row>
    <row r="64" spans="1:10" ht="12" customHeight="1" x14ac:dyDescent="0.25">
      <c r="A64" s="31"/>
      <c r="B64" s="113" t="s">
        <v>34</v>
      </c>
      <c r="C64" s="114"/>
      <c r="D64" s="114"/>
      <c r="E64" s="114"/>
      <c r="F64" s="114"/>
      <c r="G64" s="115">
        <f>G63*0.05</f>
        <v>36071.373749999999</v>
      </c>
    </row>
    <row r="65" spans="1:7" ht="12" customHeight="1" x14ac:dyDescent="0.25">
      <c r="A65" s="31"/>
      <c r="B65" s="116" t="s">
        <v>35</v>
      </c>
      <c r="C65" s="117"/>
      <c r="D65" s="117"/>
      <c r="E65" s="117"/>
      <c r="F65" s="117"/>
      <c r="G65" s="118">
        <f>G64+G63+G60</f>
        <v>777498.84875</v>
      </c>
    </row>
    <row r="66" spans="1:7" ht="12" customHeight="1" x14ac:dyDescent="0.25">
      <c r="A66" s="31"/>
      <c r="B66" s="113" t="s">
        <v>36</v>
      </c>
      <c r="C66" s="114"/>
      <c r="D66" s="114"/>
      <c r="E66" s="114"/>
      <c r="F66" s="114"/>
      <c r="G66" s="115">
        <f>G12</f>
        <v>2000000</v>
      </c>
    </row>
    <row r="67" spans="1:7" ht="12" customHeight="1" x14ac:dyDescent="0.25">
      <c r="A67" s="31"/>
      <c r="B67" s="119" t="s">
        <v>37</v>
      </c>
      <c r="C67" s="120"/>
      <c r="D67" s="120"/>
      <c r="E67" s="120"/>
      <c r="F67" s="120"/>
      <c r="G67" s="128">
        <f>G66-G65</f>
        <v>1222501.1512500001</v>
      </c>
    </row>
    <row r="68" spans="1:7" ht="12" customHeight="1" x14ac:dyDescent="0.25">
      <c r="A68" s="31"/>
      <c r="B68" s="32" t="s">
        <v>38</v>
      </c>
      <c r="C68" s="33"/>
      <c r="D68" s="33"/>
      <c r="E68" s="33"/>
      <c r="F68" s="33"/>
      <c r="G68" s="28"/>
    </row>
    <row r="69" spans="1:7" ht="12.75" customHeight="1" thickBot="1" x14ac:dyDescent="0.3">
      <c r="A69" s="31"/>
      <c r="B69" s="34"/>
      <c r="C69" s="33"/>
      <c r="D69" s="33"/>
      <c r="E69" s="33"/>
      <c r="F69" s="33"/>
      <c r="G69" s="28"/>
    </row>
    <row r="70" spans="1:7" ht="12" customHeight="1" x14ac:dyDescent="0.25">
      <c r="A70" s="31"/>
      <c r="B70" s="44" t="s">
        <v>39</v>
      </c>
      <c r="C70" s="45"/>
      <c r="D70" s="45"/>
      <c r="E70" s="45"/>
      <c r="F70" s="46"/>
      <c r="G70" s="28"/>
    </row>
    <row r="71" spans="1:7" ht="12" customHeight="1" x14ac:dyDescent="0.25">
      <c r="A71" s="31"/>
      <c r="B71" s="47" t="s">
        <v>40</v>
      </c>
      <c r="C71" s="30"/>
      <c r="D71" s="30"/>
      <c r="E71" s="30"/>
      <c r="F71" s="48"/>
      <c r="G71" s="28"/>
    </row>
    <row r="72" spans="1:7" ht="12" customHeight="1" x14ac:dyDescent="0.25">
      <c r="A72" s="31"/>
      <c r="B72" s="47" t="s">
        <v>41</v>
      </c>
      <c r="C72" s="30"/>
      <c r="D72" s="30"/>
      <c r="E72" s="30"/>
      <c r="F72" s="48"/>
      <c r="G72" s="28"/>
    </row>
    <row r="73" spans="1:7" ht="12" customHeight="1" x14ac:dyDescent="0.25">
      <c r="A73" s="31"/>
      <c r="B73" s="47" t="s">
        <v>42</v>
      </c>
      <c r="C73" s="30"/>
      <c r="D73" s="30"/>
      <c r="E73" s="30"/>
      <c r="F73" s="48"/>
      <c r="G73" s="28"/>
    </row>
    <row r="74" spans="1:7" ht="12" customHeight="1" x14ac:dyDescent="0.25">
      <c r="A74" s="31"/>
      <c r="B74" s="47" t="s">
        <v>43</v>
      </c>
      <c r="C74" s="30"/>
      <c r="D74" s="30"/>
      <c r="E74" s="30"/>
      <c r="F74" s="48"/>
      <c r="G74" s="28"/>
    </row>
    <row r="75" spans="1:7" ht="12" customHeight="1" x14ac:dyDescent="0.25">
      <c r="A75" s="31"/>
      <c r="B75" s="47" t="s">
        <v>44</v>
      </c>
      <c r="C75" s="30"/>
      <c r="D75" s="30"/>
      <c r="E75" s="30"/>
      <c r="F75" s="48"/>
      <c r="G75" s="28"/>
    </row>
    <row r="76" spans="1:7" ht="12.75" customHeight="1" thickBot="1" x14ac:dyDescent="0.3">
      <c r="A76" s="31"/>
      <c r="B76" s="49" t="s">
        <v>45</v>
      </c>
      <c r="C76" s="50"/>
      <c r="D76" s="50"/>
      <c r="E76" s="50"/>
      <c r="F76" s="51"/>
      <c r="G76" s="28"/>
    </row>
    <row r="77" spans="1:7" ht="12.75" customHeight="1" x14ac:dyDescent="0.25">
      <c r="A77" s="31"/>
      <c r="B77" s="42"/>
      <c r="C77" s="30"/>
      <c r="D77" s="30"/>
      <c r="E77" s="30"/>
      <c r="F77" s="30"/>
      <c r="G77" s="28"/>
    </row>
    <row r="78" spans="1:7" ht="15" customHeight="1" thickBot="1" x14ac:dyDescent="0.3">
      <c r="A78" s="31"/>
      <c r="B78" s="137" t="s">
        <v>46</v>
      </c>
      <c r="C78" s="138"/>
      <c r="D78" s="41"/>
      <c r="E78" s="22"/>
      <c r="F78" s="22"/>
      <c r="G78" s="28"/>
    </row>
    <row r="79" spans="1:7" ht="12" customHeight="1" x14ac:dyDescent="0.25">
      <c r="A79" s="31"/>
      <c r="B79" s="36" t="s">
        <v>31</v>
      </c>
      <c r="C79" s="63" t="s">
        <v>68</v>
      </c>
      <c r="D79" s="64" t="s">
        <v>47</v>
      </c>
      <c r="E79" s="22"/>
      <c r="F79" s="22"/>
      <c r="G79" s="28"/>
    </row>
    <row r="80" spans="1:7" ht="12" customHeight="1" x14ac:dyDescent="0.25">
      <c r="A80" s="31"/>
      <c r="B80" s="37" t="s">
        <v>48</v>
      </c>
      <c r="C80" s="23">
        <f>G22</f>
        <v>20000</v>
      </c>
      <c r="D80" s="62">
        <f t="shared" ref="D80:D85" si="3">(C80/$C$86)</f>
        <v>2.5723523123309021E-2</v>
      </c>
      <c r="E80" s="22"/>
      <c r="F80" s="22"/>
      <c r="G80" s="28"/>
    </row>
    <row r="81" spans="1:7" ht="12" customHeight="1" x14ac:dyDescent="0.25">
      <c r="A81" s="31"/>
      <c r="B81" s="37" t="s">
        <v>49</v>
      </c>
      <c r="C81" s="24">
        <f>G27</f>
        <v>0</v>
      </c>
      <c r="D81" s="62">
        <f t="shared" si="3"/>
        <v>0</v>
      </c>
      <c r="E81" s="22"/>
      <c r="F81" s="22"/>
      <c r="G81" s="28"/>
    </row>
    <row r="82" spans="1:7" ht="12" customHeight="1" x14ac:dyDescent="0.25">
      <c r="A82" s="31"/>
      <c r="B82" s="37" t="s">
        <v>50</v>
      </c>
      <c r="C82" s="23">
        <f>G41</f>
        <v>259000</v>
      </c>
      <c r="D82" s="62">
        <f t="shared" si="3"/>
        <v>0.33311962444685184</v>
      </c>
      <c r="E82" s="22"/>
      <c r="F82" s="22"/>
      <c r="G82" s="28"/>
    </row>
    <row r="83" spans="1:7" ht="12" customHeight="1" x14ac:dyDescent="0.25">
      <c r="A83" s="31"/>
      <c r="B83" s="37" t="s">
        <v>26</v>
      </c>
      <c r="C83" s="23">
        <f>G56</f>
        <v>442427.47499999998</v>
      </c>
      <c r="D83" s="62">
        <f t="shared" si="3"/>
        <v>0.56903966917748616</v>
      </c>
      <c r="E83" s="22"/>
      <c r="F83" s="22"/>
      <c r="G83" s="28"/>
    </row>
    <row r="84" spans="1:7" ht="12" customHeight="1" x14ac:dyDescent="0.25">
      <c r="A84" s="31"/>
      <c r="B84" s="37" t="s">
        <v>51</v>
      </c>
      <c r="C84" s="23">
        <v>20000</v>
      </c>
      <c r="D84" s="62">
        <f t="shared" si="3"/>
        <v>2.5723523123309021E-2</v>
      </c>
      <c r="E84" s="27"/>
      <c r="F84" s="27"/>
      <c r="G84" s="28"/>
    </row>
    <row r="85" spans="1:7" ht="12" customHeight="1" x14ac:dyDescent="0.25">
      <c r="A85" s="31"/>
      <c r="B85" s="37" t="s">
        <v>52</v>
      </c>
      <c r="C85" s="25">
        <v>36071</v>
      </c>
      <c r="D85" s="62">
        <f t="shared" si="3"/>
        <v>4.6393660129043987E-2</v>
      </c>
      <c r="E85" s="27"/>
      <c r="F85" s="27"/>
      <c r="G85" s="28"/>
    </row>
    <row r="86" spans="1:7" ht="12.75" customHeight="1" thickBot="1" x14ac:dyDescent="0.3">
      <c r="A86" s="31"/>
      <c r="B86" s="38" t="s">
        <v>70</v>
      </c>
      <c r="C86" s="39">
        <f>SUM(C80:C85)</f>
        <v>777498.47499999998</v>
      </c>
      <c r="D86" s="40">
        <f>SUM(D80:D85)</f>
        <v>1</v>
      </c>
      <c r="E86" s="27"/>
      <c r="F86" s="27"/>
      <c r="G86" s="28"/>
    </row>
    <row r="87" spans="1:7" ht="12" customHeight="1" x14ac:dyDescent="0.25">
      <c r="A87" s="31"/>
      <c r="B87" s="34"/>
      <c r="C87" s="33"/>
      <c r="D87" s="33"/>
      <c r="E87" s="33"/>
      <c r="F87" s="33"/>
      <c r="G87" s="28"/>
    </row>
    <row r="88" spans="1:7" ht="12.75" customHeight="1" x14ac:dyDescent="0.25">
      <c r="A88" s="31"/>
      <c r="B88" s="35"/>
      <c r="C88" s="33">
        <v>0.85</v>
      </c>
      <c r="D88" s="33"/>
      <c r="E88" s="33">
        <v>1.1499999999999999</v>
      </c>
      <c r="F88" s="33"/>
      <c r="G88" s="28"/>
    </row>
    <row r="89" spans="1:7" ht="12" customHeight="1" thickBot="1" x14ac:dyDescent="0.3">
      <c r="A89" s="21"/>
      <c r="B89" s="53"/>
      <c r="C89" s="54" t="s">
        <v>53</v>
      </c>
      <c r="D89" s="55"/>
      <c r="E89" s="56"/>
      <c r="F89" s="26"/>
      <c r="G89" s="28"/>
    </row>
    <row r="90" spans="1:7" ht="12" customHeight="1" x14ac:dyDescent="0.25">
      <c r="A90" s="31"/>
      <c r="B90" s="57" t="s">
        <v>69</v>
      </c>
      <c r="C90" s="129">
        <f>D90*C88</f>
        <v>42.5</v>
      </c>
      <c r="D90" s="129">
        <f>G9</f>
        <v>50</v>
      </c>
      <c r="E90" s="130">
        <f>D90*E88</f>
        <v>57.499999999999993</v>
      </c>
      <c r="F90" s="52"/>
      <c r="G90" s="29"/>
    </row>
    <row r="91" spans="1:7" ht="12.75" customHeight="1" thickBot="1" x14ac:dyDescent="0.3">
      <c r="A91" s="31"/>
      <c r="B91" s="38" t="s">
        <v>54</v>
      </c>
      <c r="C91" s="39">
        <f>(G65/C90)</f>
        <v>18294.090558823529</v>
      </c>
      <c r="D91" s="39">
        <f>(G65/D90)</f>
        <v>15549.976975</v>
      </c>
      <c r="E91" s="131">
        <f>(G65/E90)</f>
        <v>13521.719108695654</v>
      </c>
      <c r="F91" s="52"/>
      <c r="G91" s="29"/>
    </row>
    <row r="92" spans="1:7" ht="15.6" customHeight="1" x14ac:dyDescent="0.25">
      <c r="A92" s="31"/>
      <c r="B92" s="43" t="s">
        <v>55</v>
      </c>
      <c r="C92" s="30"/>
      <c r="D92" s="30"/>
      <c r="E92" s="30"/>
      <c r="F92" s="30"/>
      <c r="G92" s="30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2022-02-08T13:23:22Z</cp:lastPrinted>
  <dcterms:created xsi:type="dcterms:W3CDTF">2020-11-27T12:49:26Z</dcterms:created>
  <dcterms:modified xsi:type="dcterms:W3CDTF">2023-04-12T15:19:38Z</dcterms:modified>
</cp:coreProperties>
</file>