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Los Angeles 30 020220223\"/>
    </mc:Choice>
  </mc:AlternateContent>
  <bookViews>
    <workbookView xWindow="0" yWindow="0" windowWidth="28800" windowHeight="11835"/>
  </bookViews>
  <sheets>
    <sheet name="MAIZ GRANO" sheetId="5" r:id="rId1"/>
  </sheets>
  <definedNames>
    <definedName name="_xlnm.Print_Area" localSheetId="0">'MAIZ GRANO'!$A$1:$G$92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5" l="1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37" i="5"/>
  <c r="G36" i="5"/>
  <c r="G35" i="5"/>
  <c r="G34" i="5"/>
  <c r="G33" i="5"/>
  <c r="G32" i="5"/>
  <c r="G45" i="5" l="1"/>
  <c r="G38" i="5"/>
  <c r="G39" i="5"/>
  <c r="G28" i="5" l="1"/>
  <c r="C79" i="5" l="1"/>
  <c r="G22" i="5"/>
  <c r="G21" i="5"/>
  <c r="G12" i="5"/>
  <c r="G40" i="5" l="1"/>
  <c r="C80" i="5" s="1"/>
  <c r="G23" i="5"/>
  <c r="C78" i="5" s="1"/>
  <c r="G64" i="5"/>
  <c r="C81" i="5"/>
  <c r="G61" i="5" l="1"/>
  <c r="G62" i="5" s="1"/>
  <c r="C82" i="5"/>
  <c r="G63" i="5" l="1"/>
  <c r="C83" i="5"/>
  <c r="C84" i="5" s="1"/>
  <c r="D83" i="5" l="1"/>
  <c r="D80" i="5"/>
  <c r="D81" i="5"/>
  <c r="D78" i="5"/>
  <c r="D82" i="5"/>
  <c r="E89" i="5"/>
  <c r="C89" i="5"/>
  <c r="G65" i="5"/>
  <c r="D89" i="5"/>
  <c r="D84" i="5" l="1"/>
</calcChain>
</file>

<file path=xl/sharedStrings.xml><?xml version="1.0" encoding="utf-8"?>
<sst xmlns="http://schemas.openxmlformats.org/spreadsheetml/2006/main" count="149" uniqueCount="104">
  <si>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</si>
  <si>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</si>
  <si>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</si>
  <si>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</si>
  <si>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</si>
  <si>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</si>
  <si>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</si>
  <si>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</si>
  <si>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</si>
  <si>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</si>
  <si>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</si>
  <si>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</si>
  <si>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</si>
  <si>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</si>
  <si>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</si>
  <si>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</si>
  <si>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</si>
  <si>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</si>
  <si>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</si>
  <si>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</si>
  <si>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</si>
  <si>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</si>
  <si>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</si>
  <si>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</si>
  <si>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</si>
  <si>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</si>
  <si>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</si>
  <si>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Octubre-Noviembre</t>
  </si>
  <si>
    <t>Noviembre-Diciembre</t>
  </si>
  <si>
    <t>Subtotal Costo Maquinaria</t>
  </si>
  <si>
    <t>INSUMOS</t>
  </si>
  <si>
    <t>Insumos</t>
  </si>
  <si>
    <t>Unidad (Kg/l/u)</t>
  </si>
  <si>
    <t>Cantidad (Kg/l/u)</t>
  </si>
  <si>
    <t>FERTILIZANTES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</si>
  <si>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</si>
  <si>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</si>
  <si>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</si>
  <si>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</si>
  <si>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</si>
  <si>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</si>
  <si>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</si>
  <si>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</si>
  <si>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</si>
  <si>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</si>
  <si>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</si>
  <si>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</si>
  <si>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</si>
  <si>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</si>
  <si>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</si>
  <si>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</si>
  <si>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</si>
  <si>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</si>
  <si>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</si>
  <si>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</si>
  <si>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</si>
  <si>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</si>
  <si>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</si>
  <si>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</si>
  <si>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</si>
  <si>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</si>
  <si>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BIO BIO</t>
  </si>
  <si>
    <t>LOS ANGELES</t>
  </si>
  <si>
    <t>TODAS</t>
  </si>
  <si>
    <t>Urea</t>
  </si>
  <si>
    <t>Septiembre</t>
  </si>
  <si>
    <t>HERBICIDA</t>
  </si>
  <si>
    <t>Octubre</t>
  </si>
  <si>
    <t>Riegos</t>
  </si>
  <si>
    <t xml:space="preserve">Kg </t>
  </si>
  <si>
    <t>SEQUÍA</t>
  </si>
  <si>
    <t>MAIZ GRANO</t>
  </si>
  <si>
    <t>MEDIO ALTO</t>
  </si>
  <si>
    <t>Agroindustria</t>
  </si>
  <si>
    <t>Abril</t>
  </si>
  <si>
    <t>Trazado Regueros</t>
  </si>
  <si>
    <t>Cosechadora Automotriz granel</t>
  </si>
  <si>
    <t xml:space="preserve">SEMILLA </t>
  </si>
  <si>
    <t>Bolsa</t>
  </si>
  <si>
    <t>Mezcla Fertilizante (5-25-20)</t>
  </si>
  <si>
    <t>Lt</t>
  </si>
  <si>
    <t>INSECTICIDA</t>
  </si>
  <si>
    <t>TROYA</t>
  </si>
  <si>
    <t>HM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</si>
  <si>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</si>
  <si>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</si>
  <si>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BALTICO GROWTECH TUNICHE</t>
  </si>
  <si>
    <t>Labores culturales ( APORCA)</t>
  </si>
  <si>
    <t>Aradura (vertedera)</t>
  </si>
  <si>
    <t>Rastraje</t>
  </si>
  <si>
    <t>Rotofresadora</t>
  </si>
  <si>
    <t>Sembradora</t>
  </si>
  <si>
    <t>Aplicación agroquímicos</t>
  </si>
  <si>
    <t xml:space="preserve">Secado </t>
  </si>
  <si>
    <t>ATRAZINA</t>
  </si>
  <si>
    <t>DINAMIC</t>
  </si>
  <si>
    <t>POST EMERGENTE</t>
  </si>
  <si>
    <t>Noviembre</t>
  </si>
  <si>
    <t>INDUCE PH</t>
  </si>
  <si>
    <t>SOBERAN</t>
  </si>
  <si>
    <t>LT</t>
  </si>
  <si>
    <t>ENGEO</t>
  </si>
  <si>
    <t>OBSERVACION:   VALOR DE SECADO $1,5 POR GRADO POR KG</t>
  </si>
  <si>
    <t>Semilla(50.000 granos)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</si>
</sst>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7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8"/>
      <color theme="1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rgb="FF000000"/>
      <name val="Arial Narrow"/>
      <family val="2"/>
    </font>
    <font>
      <sz val="8"/>
      <name val="Calibri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CC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 applyNumberFormat="0" applyFill="0" applyBorder="0" applyProtection="0"/>
    <xf numFmtId="0" fontId="4" fillId="0" borderId="1"/>
    <xf numFmtId="0" fontId="1" fillId="0" borderId="1"/>
  </cellStyleXfs>
  <cellXfs count="115">
    <xf numFmtId="0" fontId="0" fillId="0" borderId="0" xfId="0" applyFont="1" applyAlignment="1"/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0" borderId="1" xfId="0" applyNumberFormat="1" applyFont="1" applyBorder="1" applyAlignment="1"/>
    <xf numFmtId="0" fontId="2" fillId="0" borderId="1" xfId="0" applyFont="1" applyBorder="1" applyAlignment="1"/>
    <xf numFmtId="49" fontId="7" fillId="3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7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wrapText="1"/>
    </xf>
    <xf numFmtId="0" fontId="5" fillId="10" borderId="2" xfId="0" applyFont="1" applyFill="1" applyBorder="1" applyAlignment="1">
      <alignment wrapText="1"/>
    </xf>
    <xf numFmtId="3" fontId="5" fillId="10" borderId="2" xfId="0" applyNumberFormat="1" applyFont="1" applyFill="1" applyBorder="1" applyAlignment="1">
      <alignment horizontal="center" wrapText="1"/>
    </xf>
    <xf numFmtId="3" fontId="5" fillId="10" borderId="2" xfId="0" applyNumberFormat="1" applyFont="1" applyFill="1" applyBorder="1" applyAlignment="1">
      <alignment wrapText="1"/>
    </xf>
    <xf numFmtId="0" fontId="9" fillId="0" borderId="2" xfId="1" applyFont="1" applyBorder="1" applyAlignment="1">
      <alignment horizontal="left"/>
    </xf>
    <xf numFmtId="0" fontId="9" fillId="0" borderId="2" xfId="1" applyFont="1" applyBorder="1" applyAlignment="1">
      <alignment horizontal="center"/>
    </xf>
    <xf numFmtId="3" fontId="9" fillId="0" borderId="2" xfId="1" applyNumberFormat="1" applyFont="1" applyBorder="1" applyAlignment="1">
      <alignment horizontal="right"/>
    </xf>
    <xf numFmtId="3" fontId="9" fillId="0" borderId="2" xfId="0" applyNumberFormat="1" applyFont="1" applyBorder="1"/>
    <xf numFmtId="0" fontId="9" fillId="10" borderId="2" xfId="1" applyFont="1" applyFill="1" applyBorder="1" applyAlignment="1">
      <alignment horizontal="center"/>
    </xf>
    <xf numFmtId="49" fontId="7" fillId="5" borderId="4" xfId="0" applyNumberFormat="1" applyFont="1" applyFill="1" applyBorder="1" applyAlignment="1">
      <alignment vertical="center"/>
    </xf>
    <xf numFmtId="0" fontId="7" fillId="5" borderId="5" xfId="0" applyFont="1" applyFill="1" applyBorder="1" applyAlignment="1">
      <alignment vertical="center"/>
    </xf>
    <xf numFmtId="164" fontId="7" fillId="5" borderId="6" xfId="0" applyNumberFormat="1" applyFont="1" applyFill="1" applyBorder="1" applyAlignment="1">
      <alignment vertical="center"/>
    </xf>
    <xf numFmtId="49" fontId="7" fillId="3" borderId="7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164" fontId="7" fillId="3" borderId="8" xfId="0" applyNumberFormat="1" applyFont="1" applyFill="1" applyBorder="1" applyAlignment="1">
      <alignment vertical="center"/>
    </xf>
    <xf numFmtId="49" fontId="7" fillId="5" borderId="7" xfId="0" applyNumberFormat="1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164" fontId="7" fillId="5" borderId="8" xfId="0" applyNumberFormat="1" applyFont="1" applyFill="1" applyBorder="1" applyAlignment="1">
      <alignment vertical="center"/>
    </xf>
    <xf numFmtId="49" fontId="7" fillId="5" borderId="3" xfId="0" applyNumberFormat="1" applyFont="1" applyFill="1" applyBorder="1" applyAlignment="1">
      <alignment vertical="center"/>
    </xf>
    <xf numFmtId="0" fontId="7" fillId="5" borderId="9" xfId="0" applyFont="1" applyFill="1" applyBorder="1" applyAlignment="1">
      <alignment vertical="center"/>
    </xf>
    <xf numFmtId="164" fontId="7" fillId="6" borderId="10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vertical="center"/>
    </xf>
    <xf numFmtId="0" fontId="2" fillId="2" borderId="5" xfId="0" applyFont="1" applyFill="1" applyBorder="1" applyAlignment="1"/>
    <xf numFmtId="164" fontId="7" fillId="2" borderId="6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vertical="center"/>
    </xf>
    <xf numFmtId="164" fontId="7" fillId="2" borderId="8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0" fontId="2" fillId="2" borderId="9" xfId="0" applyFont="1" applyFill="1" applyBorder="1" applyAlignment="1"/>
    <xf numFmtId="164" fontId="7" fillId="2" borderId="10" xfId="0" applyNumberFormat="1" applyFont="1" applyFill="1" applyBorder="1" applyAlignment="1">
      <alignment vertical="center"/>
    </xf>
    <xf numFmtId="0" fontId="2" fillId="9" borderId="2" xfId="0" applyFont="1" applyFill="1" applyBorder="1" applyAlignment="1"/>
    <xf numFmtId="0" fontId="2" fillId="7" borderId="1" xfId="0" applyFont="1" applyFill="1" applyBorder="1" applyAlignment="1"/>
    <xf numFmtId="49" fontId="12" fillId="8" borderId="2" xfId="0" applyNumberFormat="1" applyFont="1" applyFill="1" applyBorder="1" applyAlignment="1">
      <alignment vertical="center"/>
    </xf>
    <xf numFmtId="49" fontId="2" fillId="8" borderId="2" xfId="0" applyNumberFormat="1" applyFont="1" applyFill="1" applyBorder="1" applyAlignment="1"/>
    <xf numFmtId="49" fontId="12" fillId="2" borderId="2" xfId="0" applyNumberFormat="1" applyFont="1" applyFill="1" applyBorder="1" applyAlignment="1">
      <alignment vertical="center"/>
    </xf>
    <xf numFmtId="3" fontId="12" fillId="2" borderId="2" xfId="0" applyNumberFormat="1" applyFont="1" applyFill="1" applyBorder="1" applyAlignment="1">
      <alignment vertical="center"/>
    </xf>
    <xf numFmtId="9" fontId="2" fillId="2" borderId="2" xfId="0" applyNumberFormat="1" applyFont="1" applyFill="1" applyBorder="1" applyAlignment="1"/>
    <xf numFmtId="0" fontId="12" fillId="2" borderId="2" xfId="0" applyNumberFormat="1" applyFont="1" applyFill="1" applyBorder="1" applyAlignment="1">
      <alignment vertical="center"/>
    </xf>
    <xf numFmtId="165" fontId="12" fillId="2" borderId="2" xfId="0" applyNumberFormat="1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49" fontId="12" fillId="8" borderId="1" xfId="0" applyNumberFormat="1" applyFont="1" applyFill="1" applyBorder="1" applyAlignment="1">
      <alignment vertical="center"/>
    </xf>
    <xf numFmtId="165" fontId="12" fillId="8" borderId="1" xfId="0" applyNumberFormat="1" applyFont="1" applyFill="1" applyBorder="1" applyAlignment="1">
      <alignment vertical="center"/>
    </xf>
    <xf numFmtId="9" fontId="12" fillId="8" borderId="1" xfId="0" applyNumberFormat="1" applyFont="1" applyFill="1" applyBorder="1" applyAlignment="1">
      <alignment vertical="center"/>
    </xf>
    <xf numFmtId="0" fontId="7" fillId="9" borderId="2" xfId="0" applyFont="1" applyFill="1" applyBorder="1" applyAlignment="1">
      <alignment vertical="center"/>
    </xf>
    <xf numFmtId="49" fontId="14" fillId="9" borderId="2" xfId="0" applyNumberFormat="1" applyFont="1" applyFill="1" applyBorder="1" applyAlignment="1">
      <alignment vertical="center"/>
    </xf>
    <xf numFmtId="0" fontId="12" fillId="8" borderId="2" xfId="0" applyNumberFormat="1" applyFont="1" applyFill="1" applyBorder="1" applyAlignment="1">
      <alignment vertical="center"/>
    </xf>
    <xf numFmtId="0" fontId="12" fillId="7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165" fontId="12" fillId="8" borderId="2" xfId="0" applyNumberFormat="1" applyFont="1" applyFill="1" applyBorder="1" applyAlignment="1">
      <alignment vertical="center"/>
    </xf>
    <xf numFmtId="0" fontId="5" fillId="10" borderId="2" xfId="0" applyFont="1" applyFill="1" applyBorder="1" applyAlignment="1">
      <alignment horizontal="right"/>
    </xf>
    <xf numFmtId="17" fontId="5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17" fontId="5" fillId="10" borderId="2" xfId="0" applyNumberFormat="1" applyFont="1" applyFill="1" applyBorder="1" applyAlignment="1">
      <alignment horizontal="right"/>
    </xf>
    <xf numFmtId="3" fontId="5" fillId="10" borderId="2" xfId="0" applyNumberFormat="1" applyFont="1" applyFill="1" applyBorder="1" applyAlignment="1">
      <alignment horizontal="right"/>
    </xf>
    <xf numFmtId="0" fontId="9" fillId="10" borderId="2" xfId="0" applyFont="1" applyFill="1" applyBorder="1" applyAlignment="1">
      <alignment horizontal="left"/>
    </xf>
    <xf numFmtId="0" fontId="5" fillId="10" borderId="2" xfId="0" applyFont="1" applyFill="1" applyBorder="1" applyAlignment="1">
      <alignment horizontal="center"/>
    </xf>
    <xf numFmtId="0" fontId="5" fillId="10" borderId="2" xfId="0" applyFont="1" applyFill="1" applyBorder="1" applyAlignment="1">
      <alignment horizontal="center" wrapText="1"/>
    </xf>
    <xf numFmtId="3" fontId="9" fillId="10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3" fontId="9" fillId="0" borderId="2" xfId="0" applyNumberFormat="1" applyFont="1" applyBorder="1" applyAlignment="1"/>
    <xf numFmtId="0" fontId="9" fillId="0" borderId="2" xfId="1" applyFont="1" applyBorder="1" applyAlignment="1">
      <alignment horizontal="center" wrapText="1"/>
    </xf>
    <xf numFmtId="0" fontId="9" fillId="10" borderId="2" xfId="1" applyFont="1" applyFill="1" applyBorder="1"/>
    <xf numFmtId="3" fontId="9" fillId="10" borderId="2" xfId="1" applyNumberFormat="1" applyFont="1" applyFill="1" applyBorder="1" applyAlignment="1"/>
    <xf numFmtId="49" fontId="2" fillId="11" borderId="2" xfId="0" applyNumberFormat="1" applyFont="1" applyFill="1" applyBorder="1" applyAlignment="1">
      <alignment vertical="center" wrapText="1"/>
    </xf>
    <xf numFmtId="0" fontId="15" fillId="0" borderId="2" xfId="0" applyFont="1" applyBorder="1" applyAlignment="1" applyProtection="1">
      <alignment horizontal="left"/>
    </xf>
    <xf numFmtId="0" fontId="9" fillId="0" borderId="2" xfId="0" applyFont="1" applyBorder="1" applyAlignment="1" applyProtection="1">
      <alignment horizontal="center"/>
    </xf>
    <xf numFmtId="0" fontId="15" fillId="0" borderId="2" xfId="0" applyFont="1" applyBorder="1" applyAlignment="1" applyProtection="1">
      <alignment horizontal="center"/>
    </xf>
    <xf numFmtId="3" fontId="15" fillId="0" borderId="2" xfId="0" applyNumberFormat="1" applyFont="1" applyBorder="1" applyAlignment="1" applyProtection="1">
      <alignment horizontal="right"/>
    </xf>
    <xf numFmtId="3" fontId="9" fillId="0" borderId="2" xfId="0" applyNumberFormat="1" applyFont="1" applyBorder="1" applyProtection="1"/>
    <xf numFmtId="3" fontId="9" fillId="0" borderId="2" xfId="1" applyNumberFormat="1" applyFont="1" applyBorder="1"/>
    <xf numFmtId="0" fontId="11" fillId="12" borderId="2" xfId="1" applyFont="1" applyFill="1" applyBorder="1" applyAlignment="1">
      <alignment horizontal="left"/>
    </xf>
    <xf numFmtId="0" fontId="9" fillId="12" borderId="2" xfId="1" applyFont="1" applyFill="1" applyBorder="1" applyAlignment="1">
      <alignment horizontal="center"/>
    </xf>
    <xf numFmtId="3" fontId="9" fillId="12" borderId="2" xfId="1" applyNumberFormat="1" applyFont="1" applyFill="1" applyBorder="1" applyAlignment="1">
      <alignment horizontal="right"/>
    </xf>
    <xf numFmtId="0" fontId="9" fillId="12" borderId="2" xfId="1" applyFont="1" applyFill="1" applyBorder="1" applyAlignment="1">
      <alignment horizontal="left"/>
    </xf>
    <xf numFmtId="0" fontId="9" fillId="12" borderId="2" xfId="1" applyFont="1" applyFill="1" applyBorder="1"/>
    <xf numFmtId="0" fontId="11" fillId="12" borderId="2" xfId="1" applyFont="1" applyFill="1" applyBorder="1"/>
    <xf numFmtId="49" fontId="8" fillId="3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49" fontId="14" fillId="9" borderId="2" xfId="0" applyNumberFormat="1" applyFont="1" applyFill="1" applyBorder="1" applyAlignment="1">
      <alignment vertical="center"/>
    </xf>
    <xf numFmtId="0" fontId="12" fillId="9" borderId="2" xfId="0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2" fillId="11" borderId="2" xfId="0" applyNumberFormat="1" applyFont="1" applyFill="1" applyBorder="1" applyAlignment="1"/>
    <xf numFmtId="0" fontId="2" fillId="11" borderId="2" xfId="0" applyFont="1" applyFill="1" applyBorder="1" applyAlignment="1"/>
  </cellXfs>
  <cellStyles count="3">
    <cellStyle name="Normal" xfId="0" builtinId="0"/>
    <cellStyle name="Normal 2" xfId="1"/>
    <cellStyle name="Normal 3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0</xdr:rowOff>
    </xdr:from>
    <xdr:to>
      <xdr:col>6</xdr:col>
      <xdr:colOff>817563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313" y="190500"/>
          <a:ext cx="58420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2"/>
  <sheetViews>
    <sheetView tabSelected="1" zoomScale="120" zoomScaleNormal="120" workbookViewId="0">
      <selection sqref="A1:G92"/>
    </sheetView>
  </sheetViews>
  <sheetFormatPr baseColWidth="10" defaultColWidth="10.85546875" defaultRowHeight="11.25" customHeight="1"/>
  <cols>
    <col min="1" max="1" width="4.42578125" style="10" customWidth="1"/>
    <col min="2" max="2" width="22.28515625" style="10" customWidth="1"/>
    <col min="3" max="3" width="19" style="10" customWidth="1"/>
    <col min="4" max="4" width="9.42578125" style="10" customWidth="1"/>
    <col min="5" max="5" width="14.42578125" style="10" customWidth="1"/>
    <col min="6" max="6" width="11" style="10" customWidth="1"/>
    <col min="7" max="7" width="12.42578125" style="10" customWidth="1"/>
    <col min="8" max="255" width="10.85546875" style="10" customWidth="1"/>
    <col min="256" max="16384" width="10.85546875" style="11"/>
  </cols>
  <sheetData>
    <row r="1" spans="1:255" ht="15" customHeight="1">
      <c r="A1" s="8"/>
      <c r="B1" s="8"/>
      <c r="C1" s="8"/>
      <c r="D1" s="8"/>
      <c r="E1" s="8"/>
      <c r="F1" s="8"/>
      <c r="G1" s="8"/>
    </row>
    <row r="2" spans="1:255" ht="15" customHeight="1">
      <c r="A2" s="8"/>
      <c r="B2" s="8"/>
      <c r="C2" s="8"/>
      <c r="D2" s="8"/>
      <c r="E2" s="8"/>
      <c r="F2" s="8"/>
      <c r="G2" s="8"/>
    </row>
    <row r="3" spans="1:255" ht="15" customHeight="1">
      <c r="A3" s="8"/>
      <c r="B3" s="8"/>
      <c r="C3" s="8"/>
      <c r="D3" s="8"/>
      <c r="E3" s="8"/>
      <c r="F3" s="8"/>
      <c r="G3" s="8"/>
    </row>
    <row r="4" spans="1:255" ht="15" customHeight="1">
      <c r="A4" s="8"/>
      <c r="B4" s="8"/>
      <c r="C4" s="8"/>
      <c r="D4" s="8"/>
      <c r="E4" s="8"/>
      <c r="F4" s="8"/>
      <c r="G4" s="8"/>
    </row>
    <row r="5" spans="1:255" ht="15" customHeight="1">
      <c r="A5" s="8"/>
      <c r="B5" s="8"/>
      <c r="C5" s="8"/>
      <c r="D5" s="8"/>
      <c r="E5" s="8"/>
      <c r="F5" s="8"/>
      <c r="G5" s="8"/>
    </row>
    <row r="6" spans="1:255" ht="15" customHeight="1">
      <c r="A6" s="8"/>
      <c r="B6" s="8"/>
      <c r="C6" s="8"/>
      <c r="D6" s="8"/>
      <c r="E6" s="8"/>
      <c r="F6" s="8"/>
      <c r="G6" s="8"/>
    </row>
    <row r="7" spans="1:255" ht="15" customHeight="1">
      <c r="A7" s="8"/>
      <c r="B7" s="8"/>
      <c r="C7" s="8"/>
      <c r="D7" s="8"/>
      <c r="E7" s="8"/>
      <c r="F7" s="8"/>
      <c r="G7" s="8"/>
    </row>
    <row r="8" spans="1:255" ht="15" customHeight="1">
      <c r="A8" s="8"/>
      <c r="B8" s="8"/>
      <c r="C8" s="8"/>
      <c r="D8" s="8"/>
      <c r="E8" s="8"/>
      <c r="F8" s="8"/>
      <c r="G8" s="8"/>
    </row>
    <row r="9" spans="1:255" ht="12" customHeight="1">
      <c r="A9" s="8"/>
      <c r="B9" s="12" t="s">
        <v>0</v>
      </c>
      <c r="C9" s="77" t="s">
        <v>71</v>
      </c>
      <c r="D9" s="8"/>
      <c r="E9" s="109" t="s">
        <v>1</v>
      </c>
      <c r="F9" s="110"/>
      <c r="G9" s="78">
        <v>140</v>
      </c>
      <c r="IP9" s="11"/>
      <c r="IQ9" s="11"/>
      <c r="IR9" s="11"/>
      <c r="IS9" s="11"/>
      <c r="IT9" s="11"/>
      <c r="IU9" s="11"/>
    </row>
    <row r="10" spans="1:255" ht="12.75">
      <c r="A10" s="8"/>
      <c r="B10" s="5" t="s">
        <v>2</v>
      </c>
      <c r="C10" s="75" t="s">
        <v>86</v>
      </c>
      <c r="D10" s="8"/>
      <c r="E10" s="111" t="s">
        <v>3</v>
      </c>
      <c r="F10" s="112"/>
      <c r="G10" s="79">
        <v>45017</v>
      </c>
      <c r="IP10" s="11"/>
      <c r="IQ10" s="11"/>
      <c r="IR10" s="11"/>
      <c r="IS10" s="11"/>
      <c r="IT10" s="11"/>
      <c r="IU10" s="11"/>
    </row>
    <row r="11" spans="1:255" ht="12.75">
      <c r="A11" s="8"/>
      <c r="B11" s="92" t="s">
        <v>4</v>
      </c>
      <c r="C11" s="75" t="s">
        <v>72</v>
      </c>
      <c r="D11" s="8"/>
      <c r="E11" s="111" t="s">
        <v>5</v>
      </c>
      <c r="F11" s="112"/>
      <c r="G11" s="80">
        <v>30000</v>
      </c>
      <c r="IP11" s="11"/>
      <c r="IQ11" s="11"/>
      <c r="IR11" s="11"/>
      <c r="IS11" s="11"/>
      <c r="IT11" s="11"/>
      <c r="IU11" s="11"/>
    </row>
    <row r="12" spans="1:255" ht="11.25" customHeight="1">
      <c r="A12" s="8"/>
      <c r="B12" s="5" t="s">
        <v>6</v>
      </c>
      <c r="C12" s="75" t="s">
        <v>61</v>
      </c>
      <c r="D12" s="8"/>
      <c r="E12" s="6" t="s">
        <v>7</v>
      </c>
      <c r="F12" s="7"/>
      <c r="G12" s="80">
        <f>G9*G11</f>
        <v>4200000</v>
      </c>
      <c r="IP12" s="11"/>
      <c r="IQ12" s="11"/>
      <c r="IR12" s="11"/>
      <c r="IS12" s="11"/>
      <c r="IT12" s="11"/>
      <c r="IU12" s="11"/>
    </row>
    <row r="13" spans="1:255" ht="11.25" customHeight="1">
      <c r="A13" s="8"/>
      <c r="B13" s="5" t="s">
        <v>8</v>
      </c>
      <c r="C13" s="75" t="s">
        <v>62</v>
      </c>
      <c r="D13" s="8"/>
      <c r="E13" s="111" t="s">
        <v>9</v>
      </c>
      <c r="F13" s="112"/>
      <c r="G13" s="75" t="s">
        <v>73</v>
      </c>
      <c r="IP13" s="11"/>
      <c r="IQ13" s="11"/>
      <c r="IR13" s="11"/>
      <c r="IS13" s="11"/>
      <c r="IT13" s="11"/>
      <c r="IU13" s="11"/>
    </row>
    <row r="14" spans="1:255" ht="13.5" customHeight="1">
      <c r="A14" s="8"/>
      <c r="B14" s="5" t="s">
        <v>10</v>
      </c>
      <c r="C14" s="75" t="s">
        <v>63</v>
      </c>
      <c r="D14" s="8"/>
      <c r="E14" s="111" t="s">
        <v>11</v>
      </c>
      <c r="F14" s="112"/>
      <c r="G14" s="79">
        <v>45383</v>
      </c>
      <c r="IP14" s="11"/>
      <c r="IQ14" s="11"/>
      <c r="IR14" s="11"/>
      <c r="IS14" s="11"/>
      <c r="IT14" s="11"/>
      <c r="IU14" s="11"/>
    </row>
    <row r="15" spans="1:255" ht="12.75">
      <c r="A15" s="8"/>
      <c r="B15" s="5" t="s">
        <v>12</v>
      </c>
      <c r="C15" s="76">
        <v>44927</v>
      </c>
      <c r="D15" s="8"/>
      <c r="E15" s="113" t="s">
        <v>13</v>
      </c>
      <c r="F15" s="114"/>
      <c r="G15" s="77" t="s">
        <v>70</v>
      </c>
      <c r="IP15" s="11"/>
      <c r="IQ15" s="11"/>
      <c r="IR15" s="11"/>
      <c r="IS15" s="11"/>
      <c r="IT15" s="11"/>
      <c r="IU15" s="11"/>
    </row>
    <row r="16" spans="1:255" ht="12" customHeight="1">
      <c r="A16" s="8"/>
      <c r="B16" s="13"/>
      <c r="C16" s="14"/>
      <c r="D16" s="8"/>
      <c r="E16" s="8"/>
      <c r="F16" s="8"/>
      <c r="G16" s="15"/>
      <c r="IP16" s="11"/>
      <c r="IQ16" s="11"/>
      <c r="IR16" s="11"/>
      <c r="IS16" s="11"/>
      <c r="IT16" s="11"/>
      <c r="IU16" s="11"/>
    </row>
    <row r="17" spans="1:255" ht="12" customHeight="1">
      <c r="A17" s="8"/>
      <c r="B17" s="105" t="s">
        <v>14</v>
      </c>
      <c r="C17" s="106"/>
      <c r="D17" s="106"/>
      <c r="E17" s="106"/>
      <c r="F17" s="106"/>
      <c r="G17" s="106"/>
      <c r="IP17" s="11"/>
      <c r="IQ17" s="11"/>
      <c r="IR17" s="11"/>
      <c r="IS17" s="11"/>
      <c r="IT17" s="11"/>
      <c r="IU17" s="11"/>
    </row>
    <row r="18" spans="1:255" ht="12" customHeight="1">
      <c r="A18" s="8"/>
      <c r="B18" s="8"/>
      <c r="C18" s="16"/>
      <c r="D18" s="16"/>
      <c r="E18" s="16"/>
      <c r="F18" s="8"/>
      <c r="G18" s="8"/>
      <c r="IP18" s="11"/>
      <c r="IQ18" s="11"/>
      <c r="IR18" s="11"/>
      <c r="IS18" s="11"/>
      <c r="IT18" s="11"/>
      <c r="IU18" s="11"/>
    </row>
    <row r="19" spans="1:255" ht="12" customHeight="1">
      <c r="A19" s="8"/>
      <c r="B19" s="17" t="s">
        <v>15</v>
      </c>
      <c r="C19" s="18"/>
      <c r="D19" s="18"/>
      <c r="E19" s="18"/>
      <c r="F19" s="18"/>
      <c r="G19" s="18"/>
      <c r="IP19" s="11"/>
      <c r="IQ19" s="11"/>
      <c r="IR19" s="11"/>
      <c r="IS19" s="11"/>
      <c r="IT19" s="11"/>
      <c r="IU19" s="11"/>
    </row>
    <row r="20" spans="1:255" ht="24" customHeight="1">
      <c r="A20" s="8"/>
      <c r="B20" s="19" t="s">
        <v>16</v>
      </c>
      <c r="C20" s="19" t="s">
        <v>17</v>
      </c>
      <c r="D20" s="19" t="s">
        <v>18</v>
      </c>
      <c r="E20" s="19" t="s">
        <v>19</v>
      </c>
      <c r="F20" s="19" t="s">
        <v>20</v>
      </c>
      <c r="G20" s="19" t="s">
        <v>21</v>
      </c>
      <c r="IP20" s="11"/>
      <c r="IQ20" s="11"/>
      <c r="IR20" s="11"/>
      <c r="IS20" s="11"/>
      <c r="IT20" s="11"/>
      <c r="IU20" s="11"/>
    </row>
    <row r="21" spans="1:255" ht="12.75">
      <c r="A21" s="8"/>
      <c r="B21" s="81" t="s">
        <v>68</v>
      </c>
      <c r="C21" s="82" t="s">
        <v>22</v>
      </c>
      <c r="D21" s="82">
        <v>5</v>
      </c>
      <c r="E21" s="83" t="s">
        <v>27</v>
      </c>
      <c r="F21" s="80">
        <v>50000</v>
      </c>
      <c r="G21" s="84">
        <f>F21*D21</f>
        <v>250000</v>
      </c>
      <c r="IP21" s="11"/>
      <c r="IQ21" s="11"/>
      <c r="IR21" s="11"/>
      <c r="IS21" s="11"/>
      <c r="IT21" s="11"/>
      <c r="IU21" s="11"/>
    </row>
    <row r="22" spans="1:255" ht="12.75">
      <c r="A22" s="8"/>
      <c r="B22" s="81" t="s">
        <v>87</v>
      </c>
      <c r="C22" s="82" t="s">
        <v>22</v>
      </c>
      <c r="D22" s="82">
        <v>1</v>
      </c>
      <c r="E22" s="83" t="s">
        <v>27</v>
      </c>
      <c r="F22" s="80">
        <v>40000</v>
      </c>
      <c r="G22" s="84">
        <f>F22*D22</f>
        <v>40000</v>
      </c>
      <c r="IP22" s="11"/>
      <c r="IQ22" s="11"/>
      <c r="IR22" s="11"/>
      <c r="IS22" s="11"/>
      <c r="IT22" s="11"/>
      <c r="IU22" s="11"/>
    </row>
    <row r="23" spans="1:255" ht="12.75" customHeight="1">
      <c r="A23" s="8"/>
      <c r="B23" s="1" t="s">
        <v>23</v>
      </c>
      <c r="C23" s="2"/>
      <c r="D23" s="2"/>
      <c r="E23" s="2"/>
      <c r="F23" s="3"/>
      <c r="G23" s="4">
        <f>SUM(G21:G22)</f>
        <v>290000</v>
      </c>
      <c r="IP23" s="11"/>
      <c r="IQ23" s="11"/>
      <c r="IR23" s="11"/>
      <c r="IS23" s="11"/>
      <c r="IT23" s="11"/>
      <c r="IU23" s="11"/>
    </row>
    <row r="24" spans="1:255" ht="12" customHeight="1">
      <c r="A24" s="8"/>
      <c r="B24" s="8"/>
      <c r="C24" s="8"/>
      <c r="D24" s="8"/>
      <c r="E24" s="8"/>
      <c r="F24" s="20"/>
      <c r="G24" s="20"/>
      <c r="IP24" s="11"/>
      <c r="IQ24" s="11"/>
      <c r="IR24" s="11"/>
      <c r="IS24" s="11"/>
      <c r="IT24" s="11"/>
      <c r="IU24" s="11"/>
    </row>
    <row r="25" spans="1:255" ht="12" customHeight="1">
      <c r="A25" s="8"/>
      <c r="B25" s="17" t="s">
        <v>24</v>
      </c>
      <c r="C25" s="21"/>
      <c r="D25" s="21"/>
      <c r="E25" s="21"/>
      <c r="F25" s="18"/>
      <c r="G25" s="18"/>
      <c r="IP25" s="11"/>
      <c r="IQ25" s="11"/>
      <c r="IR25" s="11"/>
      <c r="IS25" s="11"/>
      <c r="IT25" s="11"/>
      <c r="IU25" s="11"/>
    </row>
    <row r="26" spans="1:255" ht="24" customHeight="1">
      <c r="A26" s="8"/>
      <c r="B26" s="22" t="s">
        <v>16</v>
      </c>
      <c r="C26" s="19" t="s">
        <v>17</v>
      </c>
      <c r="D26" s="19" t="s">
        <v>18</v>
      </c>
      <c r="E26" s="22" t="s">
        <v>19</v>
      </c>
      <c r="F26" s="19" t="s">
        <v>20</v>
      </c>
      <c r="G26" s="22" t="s">
        <v>21</v>
      </c>
      <c r="IP26" s="11"/>
      <c r="IQ26" s="11"/>
      <c r="IR26" s="11"/>
      <c r="IS26" s="11"/>
      <c r="IT26" s="11"/>
      <c r="IU26" s="11"/>
    </row>
    <row r="27" spans="1:255" ht="12" customHeight="1">
      <c r="A27" s="8"/>
      <c r="B27" s="85"/>
      <c r="C27" s="86"/>
      <c r="D27" s="86">
        <v>0</v>
      </c>
      <c r="E27" s="86"/>
      <c r="F27" s="85">
        <v>0</v>
      </c>
      <c r="G27" s="85">
        <v>0</v>
      </c>
      <c r="IP27" s="11"/>
      <c r="IQ27" s="11"/>
      <c r="IR27" s="11"/>
      <c r="IS27" s="11"/>
      <c r="IT27" s="11"/>
      <c r="IU27" s="11"/>
    </row>
    <row r="28" spans="1:255" ht="12" customHeight="1">
      <c r="A28" s="8"/>
      <c r="B28" s="1" t="s">
        <v>25</v>
      </c>
      <c r="C28" s="2"/>
      <c r="D28" s="2"/>
      <c r="E28" s="2"/>
      <c r="F28" s="3"/>
      <c r="G28" s="3">
        <f>G27</f>
        <v>0</v>
      </c>
      <c r="IP28" s="11"/>
      <c r="IQ28" s="11"/>
      <c r="IR28" s="11"/>
      <c r="IS28" s="11"/>
      <c r="IT28" s="11"/>
      <c r="IU28" s="11"/>
    </row>
    <row r="29" spans="1:255" ht="12" customHeight="1">
      <c r="A29" s="8"/>
      <c r="B29" s="8"/>
      <c r="C29" s="8"/>
      <c r="D29" s="8"/>
      <c r="E29" s="8"/>
      <c r="F29" s="20"/>
      <c r="G29" s="20"/>
      <c r="IP29" s="11"/>
      <c r="IQ29" s="11"/>
      <c r="IR29" s="11"/>
      <c r="IS29" s="11"/>
      <c r="IT29" s="11"/>
      <c r="IU29" s="11"/>
    </row>
    <row r="30" spans="1:255" ht="12" customHeight="1">
      <c r="A30" s="8"/>
      <c r="B30" s="17" t="s">
        <v>26</v>
      </c>
      <c r="C30" s="21"/>
      <c r="D30" s="21"/>
      <c r="E30" s="21"/>
      <c r="F30" s="18"/>
      <c r="G30" s="18"/>
      <c r="IP30" s="11"/>
      <c r="IQ30" s="11"/>
      <c r="IR30" s="11"/>
      <c r="IS30" s="11"/>
      <c r="IT30" s="11"/>
      <c r="IU30" s="11"/>
    </row>
    <row r="31" spans="1:255" ht="24" customHeight="1">
      <c r="A31" s="8"/>
      <c r="B31" s="22" t="s">
        <v>16</v>
      </c>
      <c r="C31" s="22" t="s">
        <v>17</v>
      </c>
      <c r="D31" s="22" t="s">
        <v>18</v>
      </c>
      <c r="E31" s="22" t="s">
        <v>19</v>
      </c>
      <c r="F31" s="19" t="s">
        <v>20</v>
      </c>
      <c r="G31" s="22" t="s">
        <v>21</v>
      </c>
      <c r="IP31" s="11"/>
      <c r="IQ31" s="11"/>
      <c r="IR31" s="11"/>
      <c r="IS31" s="11"/>
      <c r="IT31" s="11"/>
      <c r="IU31" s="11"/>
    </row>
    <row r="32" spans="1:255" ht="12.75" customHeight="1">
      <c r="A32" s="8"/>
      <c r="B32" s="93" t="s">
        <v>88</v>
      </c>
      <c r="C32" s="94" t="s">
        <v>83</v>
      </c>
      <c r="D32" s="95">
        <v>1</v>
      </c>
      <c r="E32" s="95" t="s">
        <v>65</v>
      </c>
      <c r="F32" s="96">
        <v>70000</v>
      </c>
      <c r="G32" s="97">
        <f>(F32*D32)</f>
        <v>70000</v>
      </c>
      <c r="IP32" s="11"/>
      <c r="IQ32" s="11"/>
      <c r="IR32" s="11"/>
      <c r="IS32" s="11"/>
      <c r="IT32" s="11"/>
      <c r="IU32" s="11"/>
    </row>
    <row r="33" spans="1:255" ht="12.75" customHeight="1">
      <c r="A33" s="8"/>
      <c r="B33" s="93" t="s">
        <v>89</v>
      </c>
      <c r="C33" s="94" t="s">
        <v>83</v>
      </c>
      <c r="D33" s="95">
        <v>2</v>
      </c>
      <c r="E33" s="95" t="s">
        <v>67</v>
      </c>
      <c r="F33" s="96">
        <v>50000</v>
      </c>
      <c r="G33" s="97">
        <f t="shared" ref="G33:G37" si="0">(F33*D33)</f>
        <v>100000</v>
      </c>
      <c r="IP33" s="11"/>
      <c r="IQ33" s="11"/>
      <c r="IR33" s="11"/>
      <c r="IS33" s="11"/>
      <c r="IT33" s="11"/>
      <c r="IU33" s="11"/>
    </row>
    <row r="34" spans="1:255" ht="12.75" customHeight="1">
      <c r="A34" s="8"/>
      <c r="B34" s="93" t="s">
        <v>90</v>
      </c>
      <c r="C34" s="94" t="s">
        <v>83</v>
      </c>
      <c r="D34" s="95">
        <v>1</v>
      </c>
      <c r="E34" s="95" t="s">
        <v>67</v>
      </c>
      <c r="F34" s="96">
        <v>45000</v>
      </c>
      <c r="G34" s="97">
        <f t="shared" si="0"/>
        <v>45000</v>
      </c>
      <c r="IP34" s="11"/>
      <c r="IQ34" s="11"/>
      <c r="IR34" s="11"/>
      <c r="IS34" s="11"/>
      <c r="IT34" s="11"/>
      <c r="IU34" s="11"/>
    </row>
    <row r="35" spans="1:255" ht="12.75" customHeight="1">
      <c r="A35" s="8"/>
      <c r="B35" s="27" t="s">
        <v>91</v>
      </c>
      <c r="C35" s="94" t="s">
        <v>83</v>
      </c>
      <c r="D35" s="28">
        <v>1</v>
      </c>
      <c r="E35" s="95" t="s">
        <v>67</v>
      </c>
      <c r="F35" s="29">
        <v>60000</v>
      </c>
      <c r="G35" s="97">
        <f t="shared" si="0"/>
        <v>60000</v>
      </c>
      <c r="IP35" s="11"/>
      <c r="IQ35" s="11"/>
      <c r="IR35" s="11"/>
      <c r="IS35" s="11"/>
      <c r="IT35" s="11"/>
      <c r="IU35" s="11"/>
    </row>
    <row r="36" spans="1:255" ht="12.75" customHeight="1">
      <c r="A36" s="8"/>
      <c r="B36" s="27" t="s">
        <v>92</v>
      </c>
      <c r="C36" s="94" t="s">
        <v>83</v>
      </c>
      <c r="D36" s="95">
        <v>2</v>
      </c>
      <c r="E36" s="89" t="s">
        <v>65</v>
      </c>
      <c r="F36" s="98">
        <v>20000</v>
      </c>
      <c r="G36" s="97">
        <f t="shared" si="0"/>
        <v>40000</v>
      </c>
      <c r="IP36" s="11"/>
      <c r="IQ36" s="11"/>
      <c r="IR36" s="11"/>
      <c r="IS36" s="11"/>
      <c r="IT36" s="11"/>
      <c r="IU36" s="11"/>
    </row>
    <row r="37" spans="1:255" ht="12.75" customHeight="1">
      <c r="A37" s="8"/>
      <c r="B37" s="27" t="s">
        <v>75</v>
      </c>
      <c r="C37" s="94" t="s">
        <v>83</v>
      </c>
      <c r="D37" s="95">
        <v>1</v>
      </c>
      <c r="E37" s="28" t="s">
        <v>67</v>
      </c>
      <c r="F37" s="29">
        <v>30000</v>
      </c>
      <c r="G37" s="97">
        <f t="shared" si="0"/>
        <v>30000</v>
      </c>
      <c r="IP37" s="11"/>
      <c r="IQ37" s="11"/>
      <c r="IR37" s="11"/>
      <c r="IS37" s="11"/>
      <c r="IT37" s="11"/>
      <c r="IU37" s="11"/>
    </row>
    <row r="38" spans="1:255" ht="12.75">
      <c r="A38" s="8"/>
      <c r="B38" s="90" t="s">
        <v>76</v>
      </c>
      <c r="C38" s="87" t="s">
        <v>83</v>
      </c>
      <c r="D38" s="31">
        <v>1</v>
      </c>
      <c r="E38" s="31" t="s">
        <v>74</v>
      </c>
      <c r="F38" s="91">
        <v>100000</v>
      </c>
      <c r="G38" s="88">
        <f t="shared" ref="G38:G39" si="1">F38*D38</f>
        <v>100000</v>
      </c>
      <c r="IP38" s="11"/>
      <c r="IQ38" s="11"/>
      <c r="IR38" s="11"/>
      <c r="IS38" s="11"/>
      <c r="IT38" s="11"/>
      <c r="IU38" s="11"/>
    </row>
    <row r="39" spans="1:255" ht="12.75">
      <c r="A39" s="8"/>
      <c r="B39" s="90" t="s">
        <v>93</v>
      </c>
      <c r="C39" s="87" t="s">
        <v>83</v>
      </c>
      <c r="D39" s="31">
        <v>1</v>
      </c>
      <c r="E39" s="31" t="s">
        <v>74</v>
      </c>
      <c r="F39" s="91">
        <v>180000</v>
      </c>
      <c r="G39" s="88">
        <f t="shared" si="1"/>
        <v>180000</v>
      </c>
      <c r="IP39" s="11"/>
      <c r="IQ39" s="11"/>
      <c r="IR39" s="11"/>
      <c r="IS39" s="11"/>
      <c r="IT39" s="11"/>
      <c r="IU39" s="11"/>
    </row>
    <row r="40" spans="1:255" ht="12.75">
      <c r="A40" s="8"/>
      <c r="B40" s="1" t="s">
        <v>29</v>
      </c>
      <c r="C40" s="2"/>
      <c r="D40" s="2"/>
      <c r="E40" s="2"/>
      <c r="F40" s="3"/>
      <c r="G40" s="4">
        <f>SUM(G32:G39)</f>
        <v>625000</v>
      </c>
      <c r="IP40" s="11"/>
      <c r="IQ40" s="11"/>
      <c r="IR40" s="11"/>
      <c r="IS40" s="11"/>
      <c r="IT40" s="11"/>
      <c r="IU40" s="11"/>
    </row>
    <row r="41" spans="1:255" ht="12.75" customHeight="1">
      <c r="A41" s="8"/>
      <c r="B41" s="8"/>
      <c r="C41" s="8"/>
      <c r="D41" s="8"/>
      <c r="E41" s="8"/>
      <c r="F41" s="20"/>
      <c r="G41" s="20"/>
      <c r="IP41" s="11"/>
      <c r="IQ41" s="11"/>
      <c r="IR41" s="11"/>
      <c r="IS41" s="11"/>
      <c r="IT41" s="11"/>
      <c r="IU41" s="11"/>
    </row>
    <row r="42" spans="1:255" ht="12.75" customHeight="1">
      <c r="A42" s="8"/>
      <c r="B42" s="17" t="s">
        <v>30</v>
      </c>
      <c r="C42" s="21"/>
      <c r="D42" s="21"/>
      <c r="E42" s="21"/>
      <c r="F42" s="18"/>
      <c r="G42" s="18"/>
      <c r="IP42" s="11"/>
      <c r="IQ42" s="11"/>
      <c r="IR42" s="11"/>
      <c r="IS42" s="11"/>
      <c r="IT42" s="11"/>
      <c r="IU42" s="11"/>
    </row>
    <row r="43" spans="1:255" ht="25.5">
      <c r="A43" s="8"/>
      <c r="B43" s="19" t="s">
        <v>31</v>
      </c>
      <c r="C43" s="19" t="s">
        <v>32</v>
      </c>
      <c r="D43" s="19" t="s">
        <v>33</v>
      </c>
      <c r="E43" s="19" t="s">
        <v>19</v>
      </c>
      <c r="F43" s="19" t="s">
        <v>20</v>
      </c>
      <c r="G43" s="19" t="s">
        <v>21</v>
      </c>
      <c r="IP43" s="11"/>
      <c r="IQ43" s="11"/>
      <c r="IR43" s="11"/>
      <c r="IS43" s="11"/>
      <c r="IT43" s="11"/>
      <c r="IU43" s="11"/>
    </row>
    <row r="44" spans="1:255" ht="12.75" customHeight="1">
      <c r="A44" s="8"/>
      <c r="B44" s="23" t="s">
        <v>77</v>
      </c>
      <c r="C44" s="24"/>
      <c r="D44" s="83"/>
      <c r="E44" s="24"/>
      <c r="F44" s="25"/>
      <c r="G44" s="26"/>
      <c r="IP44" s="11"/>
      <c r="IQ44" s="11"/>
      <c r="IR44" s="11"/>
      <c r="IS44" s="11"/>
      <c r="IT44" s="11"/>
      <c r="IU44" s="11"/>
    </row>
    <row r="45" spans="1:255" ht="12.75" customHeight="1">
      <c r="A45" s="8"/>
      <c r="B45" s="27" t="s">
        <v>103</v>
      </c>
      <c r="C45" s="28" t="s">
        <v>78</v>
      </c>
      <c r="D45" s="28">
        <v>2.1</v>
      </c>
      <c r="E45" s="28" t="s">
        <v>67</v>
      </c>
      <c r="F45" s="29">
        <v>135000</v>
      </c>
      <c r="G45" s="30">
        <f>(F45*D45)</f>
        <v>283500</v>
      </c>
      <c r="IP45" s="11"/>
      <c r="IQ45" s="11"/>
      <c r="IR45" s="11"/>
      <c r="IS45" s="11"/>
      <c r="IT45" s="11"/>
      <c r="IU45" s="11"/>
    </row>
    <row r="46" spans="1:255" ht="12.75" customHeight="1">
      <c r="A46" s="8"/>
      <c r="B46" s="99" t="s">
        <v>34</v>
      </c>
      <c r="C46" s="100"/>
      <c r="D46" s="100"/>
      <c r="E46" s="100"/>
      <c r="F46" s="101"/>
      <c r="G46" s="97">
        <f t="shared" ref="G46:G58" si="2">(F46*D46)</f>
        <v>0</v>
      </c>
      <c r="IP46" s="11"/>
      <c r="IQ46" s="11"/>
      <c r="IR46" s="11"/>
      <c r="IS46" s="11"/>
      <c r="IT46" s="11"/>
      <c r="IU46" s="11"/>
    </row>
    <row r="47" spans="1:255" ht="12.75" customHeight="1">
      <c r="A47" s="8"/>
      <c r="B47" s="102" t="s">
        <v>79</v>
      </c>
      <c r="C47" s="100" t="s">
        <v>69</v>
      </c>
      <c r="D47" s="100">
        <v>500</v>
      </c>
      <c r="E47" s="100" t="s">
        <v>67</v>
      </c>
      <c r="F47" s="101">
        <v>980</v>
      </c>
      <c r="G47" s="97">
        <f t="shared" si="2"/>
        <v>490000</v>
      </c>
      <c r="IP47" s="11"/>
      <c r="IQ47" s="11"/>
      <c r="IR47" s="11"/>
      <c r="IS47" s="11"/>
      <c r="IT47" s="11"/>
      <c r="IU47" s="11"/>
    </row>
    <row r="48" spans="1:255" ht="12.75" customHeight="1">
      <c r="A48" s="8"/>
      <c r="B48" s="102" t="s">
        <v>64</v>
      </c>
      <c r="C48" s="100" t="s">
        <v>69</v>
      </c>
      <c r="D48" s="100">
        <v>500</v>
      </c>
      <c r="E48" s="100" t="s">
        <v>28</v>
      </c>
      <c r="F48" s="101">
        <v>870</v>
      </c>
      <c r="G48" s="97">
        <f t="shared" si="2"/>
        <v>435000</v>
      </c>
      <c r="IP48" s="11"/>
      <c r="IQ48" s="11"/>
      <c r="IR48" s="11"/>
      <c r="IS48" s="11"/>
      <c r="IT48" s="11"/>
      <c r="IU48" s="11"/>
    </row>
    <row r="49" spans="1:255" ht="12.75" customHeight="1">
      <c r="A49" s="8"/>
      <c r="B49" s="99" t="s">
        <v>66</v>
      </c>
      <c r="C49" s="100"/>
      <c r="D49" s="100"/>
      <c r="E49" s="100"/>
      <c r="F49" s="101"/>
      <c r="G49" s="97">
        <f t="shared" si="2"/>
        <v>0</v>
      </c>
      <c r="IP49" s="11"/>
      <c r="IQ49" s="11"/>
      <c r="IR49" s="11"/>
      <c r="IS49" s="11"/>
      <c r="IT49" s="11"/>
      <c r="IU49" s="11"/>
    </row>
    <row r="50" spans="1:255" ht="12.75" customHeight="1">
      <c r="A50" s="8"/>
      <c r="B50" s="103" t="s">
        <v>94</v>
      </c>
      <c r="C50" s="100" t="s">
        <v>80</v>
      </c>
      <c r="D50" s="100">
        <v>2</v>
      </c>
      <c r="E50" s="100" t="s">
        <v>67</v>
      </c>
      <c r="F50" s="101">
        <v>9000</v>
      </c>
      <c r="G50" s="97">
        <f t="shared" si="2"/>
        <v>18000</v>
      </c>
      <c r="IP50" s="11"/>
      <c r="IQ50" s="11"/>
      <c r="IR50" s="11"/>
      <c r="IS50" s="11"/>
      <c r="IT50" s="11"/>
      <c r="IU50" s="11"/>
    </row>
    <row r="51" spans="1:255" ht="13.5" customHeight="1">
      <c r="A51" s="8"/>
      <c r="B51" s="102" t="s">
        <v>95</v>
      </c>
      <c r="C51" s="100" t="s">
        <v>69</v>
      </c>
      <c r="D51" s="100">
        <v>0.8</v>
      </c>
      <c r="E51" s="100" t="s">
        <v>67</v>
      </c>
      <c r="F51" s="101">
        <v>55580</v>
      </c>
      <c r="G51" s="97">
        <f t="shared" si="2"/>
        <v>44464</v>
      </c>
      <c r="IP51" s="11"/>
      <c r="IQ51" s="11"/>
      <c r="IR51" s="11"/>
      <c r="IS51" s="11"/>
      <c r="IT51" s="11"/>
      <c r="IU51" s="11"/>
    </row>
    <row r="52" spans="1:255" ht="12" customHeight="1">
      <c r="A52" s="8"/>
      <c r="B52" s="99" t="s">
        <v>81</v>
      </c>
      <c r="C52" s="100"/>
      <c r="D52" s="100"/>
      <c r="E52" s="100"/>
      <c r="F52" s="101"/>
      <c r="G52" s="97">
        <f t="shared" si="2"/>
        <v>0</v>
      </c>
      <c r="IP52" s="11"/>
      <c r="IQ52" s="11"/>
      <c r="IR52" s="11"/>
      <c r="IS52" s="11"/>
      <c r="IT52" s="11"/>
      <c r="IU52" s="11"/>
    </row>
    <row r="53" spans="1:255" ht="12" customHeight="1">
      <c r="A53" s="8"/>
      <c r="B53" s="103" t="s">
        <v>82</v>
      </c>
      <c r="C53" s="100" t="s">
        <v>80</v>
      </c>
      <c r="D53" s="100">
        <v>4</v>
      </c>
      <c r="E53" s="100" t="s">
        <v>67</v>
      </c>
      <c r="F53" s="101">
        <v>21000</v>
      </c>
      <c r="G53" s="97">
        <f t="shared" si="2"/>
        <v>84000</v>
      </c>
      <c r="IP53" s="11"/>
      <c r="IQ53" s="11"/>
      <c r="IR53" s="11"/>
      <c r="IS53" s="11"/>
      <c r="IT53" s="11"/>
      <c r="IU53" s="11"/>
    </row>
    <row r="54" spans="1:255" ht="12.75">
      <c r="A54" s="8"/>
      <c r="B54" s="104" t="s">
        <v>96</v>
      </c>
      <c r="C54" s="100"/>
      <c r="D54" s="100"/>
      <c r="E54" s="100"/>
      <c r="F54" s="101"/>
      <c r="G54" s="97">
        <f t="shared" si="2"/>
        <v>0</v>
      </c>
      <c r="IP54" s="11"/>
      <c r="IQ54" s="11"/>
      <c r="IR54" s="11"/>
      <c r="IS54" s="11"/>
      <c r="IT54" s="11"/>
      <c r="IU54" s="11"/>
    </row>
    <row r="55" spans="1:255" ht="12.75" customHeight="1">
      <c r="A55" s="8"/>
      <c r="B55" s="103" t="s">
        <v>94</v>
      </c>
      <c r="C55" s="100" t="s">
        <v>80</v>
      </c>
      <c r="D55" s="100">
        <v>2</v>
      </c>
      <c r="E55" s="100" t="s">
        <v>97</v>
      </c>
      <c r="F55" s="101">
        <v>9000</v>
      </c>
      <c r="G55" s="97">
        <f t="shared" si="2"/>
        <v>18000</v>
      </c>
      <c r="IP55" s="11"/>
      <c r="IQ55" s="11"/>
      <c r="IR55" s="11"/>
      <c r="IS55" s="11"/>
      <c r="IT55" s="11"/>
      <c r="IU55" s="11"/>
    </row>
    <row r="56" spans="1:255" ht="16.149999999999999" customHeight="1">
      <c r="A56" s="8"/>
      <c r="B56" s="104" t="s">
        <v>98</v>
      </c>
      <c r="C56" s="100" t="s">
        <v>80</v>
      </c>
      <c r="D56" s="100">
        <v>1</v>
      </c>
      <c r="E56" s="100" t="s">
        <v>97</v>
      </c>
      <c r="F56" s="101">
        <v>16300</v>
      </c>
      <c r="G56" s="97">
        <f t="shared" si="2"/>
        <v>16300</v>
      </c>
      <c r="IP56" s="11"/>
      <c r="IQ56" s="11"/>
      <c r="IR56" s="11"/>
      <c r="IS56" s="11"/>
      <c r="IT56" s="11"/>
      <c r="IU56" s="11"/>
    </row>
    <row r="57" spans="1:255" ht="12.75">
      <c r="A57" s="8"/>
      <c r="B57" s="103" t="s">
        <v>99</v>
      </c>
      <c r="C57" s="100" t="s">
        <v>100</v>
      </c>
      <c r="D57" s="100">
        <v>1</v>
      </c>
      <c r="E57" s="100" t="s">
        <v>97</v>
      </c>
      <c r="F57" s="101">
        <v>38000</v>
      </c>
      <c r="G57" s="97">
        <f t="shared" si="2"/>
        <v>38000</v>
      </c>
      <c r="IP57" s="11"/>
      <c r="IQ57" s="11"/>
      <c r="IR57" s="11"/>
      <c r="IS57" s="11"/>
      <c r="IT57" s="11"/>
      <c r="IU57" s="11"/>
    </row>
    <row r="58" spans="1:255" ht="12" customHeight="1">
      <c r="A58" s="8"/>
      <c r="B58" s="103" t="s">
        <v>101</v>
      </c>
      <c r="C58" s="100" t="s">
        <v>80</v>
      </c>
      <c r="D58" s="100">
        <v>0.2</v>
      </c>
      <c r="E58" s="100" t="s">
        <v>97</v>
      </c>
      <c r="F58" s="101">
        <v>81000</v>
      </c>
      <c r="G58" s="97">
        <f t="shared" si="2"/>
        <v>16200</v>
      </c>
    </row>
    <row r="59" spans="1:255" ht="12" customHeight="1">
      <c r="A59" s="8"/>
      <c r="B59" s="1" t="s">
        <v>36</v>
      </c>
      <c r="C59" s="2"/>
      <c r="D59" s="2"/>
      <c r="E59" s="2"/>
      <c r="F59" s="3"/>
      <c r="G59" s="4">
        <f>SUM(G44:G58)</f>
        <v>1443464</v>
      </c>
    </row>
    <row r="60" spans="1:255" ht="12" customHeight="1">
      <c r="A60" s="8"/>
      <c r="B60" s="8"/>
      <c r="C60" s="8"/>
      <c r="D60" s="8"/>
      <c r="E60" s="8"/>
      <c r="F60" s="20"/>
      <c r="G60" s="20"/>
    </row>
    <row r="61" spans="1:255" ht="12" customHeight="1">
      <c r="A61" s="8"/>
      <c r="B61" s="32" t="s">
        <v>37</v>
      </c>
      <c r="C61" s="33"/>
      <c r="D61" s="33"/>
      <c r="E61" s="33"/>
      <c r="F61" s="33"/>
      <c r="G61" s="34">
        <f>G23+G40+G54+G59</f>
        <v>2358464</v>
      </c>
    </row>
    <row r="62" spans="1:255" ht="12" customHeight="1">
      <c r="A62" s="8"/>
      <c r="B62" s="35" t="s">
        <v>38</v>
      </c>
      <c r="C62" s="36"/>
      <c r="D62" s="36"/>
      <c r="E62" s="36"/>
      <c r="F62" s="36"/>
      <c r="G62" s="37">
        <f>G61*0.05</f>
        <v>117923.20000000001</v>
      </c>
    </row>
    <row r="63" spans="1:255" ht="12" customHeight="1">
      <c r="A63" s="8"/>
      <c r="B63" s="38" t="s">
        <v>39</v>
      </c>
      <c r="C63" s="39"/>
      <c r="D63" s="39"/>
      <c r="E63" s="39"/>
      <c r="F63" s="39"/>
      <c r="G63" s="40">
        <f>G62+G61</f>
        <v>2476387.2000000002</v>
      </c>
    </row>
    <row r="64" spans="1:255" ht="12.75" customHeight="1">
      <c r="A64" s="8"/>
      <c r="B64" s="35" t="s">
        <v>40</v>
      </c>
      <c r="C64" s="36"/>
      <c r="D64" s="36"/>
      <c r="E64" s="36"/>
      <c r="F64" s="36"/>
      <c r="G64" s="37">
        <f>G12</f>
        <v>4200000</v>
      </c>
    </row>
    <row r="65" spans="1:7" ht="12" customHeight="1">
      <c r="A65" s="8"/>
      <c r="B65" s="41" t="s">
        <v>41</v>
      </c>
      <c r="C65" s="42"/>
      <c r="D65" s="42"/>
      <c r="E65" s="42"/>
      <c r="F65" s="42"/>
      <c r="G65" s="43">
        <f>G64-G63</f>
        <v>1723612.7999999998</v>
      </c>
    </row>
    <row r="66" spans="1:7" ht="12" customHeight="1">
      <c r="A66" s="8"/>
      <c r="B66" s="44" t="s">
        <v>84</v>
      </c>
      <c r="C66" s="45"/>
      <c r="D66" s="45"/>
      <c r="E66" s="45"/>
      <c r="F66" s="45"/>
      <c r="G66" s="46"/>
    </row>
    <row r="67" spans="1:7" ht="12" customHeight="1">
      <c r="A67" s="8"/>
      <c r="B67" s="18"/>
      <c r="C67" s="45"/>
      <c r="D67" s="45"/>
      <c r="E67" s="45"/>
      <c r="F67" s="45"/>
      <c r="G67" s="46"/>
    </row>
    <row r="68" spans="1:7" ht="12" customHeight="1">
      <c r="A68" s="8"/>
      <c r="B68" s="47" t="s">
        <v>85</v>
      </c>
      <c r="C68" s="8"/>
      <c r="D68" s="8"/>
      <c r="E68" s="8"/>
      <c r="F68" s="8"/>
      <c r="G68" s="46"/>
    </row>
    <row r="69" spans="1:7" ht="12" customHeight="1">
      <c r="A69" s="8"/>
      <c r="B69" s="48" t="s">
        <v>42</v>
      </c>
      <c r="C69" s="49"/>
      <c r="D69" s="49"/>
      <c r="E69" s="49"/>
      <c r="F69" s="49"/>
      <c r="G69" s="50"/>
    </row>
    <row r="70" spans="1:7" ht="12" customHeight="1">
      <c r="A70" s="8"/>
      <c r="B70" s="51" t="s">
        <v>43</v>
      </c>
      <c r="C70" s="8"/>
      <c r="D70" s="8"/>
      <c r="E70" s="8"/>
      <c r="F70" s="8"/>
      <c r="G70" s="52"/>
    </row>
    <row r="71" spans="1:7" ht="12.75" customHeight="1">
      <c r="A71" s="8"/>
      <c r="B71" s="51" t="s">
        <v>44</v>
      </c>
      <c r="C71" s="8"/>
      <c r="D71" s="8"/>
      <c r="E71" s="8"/>
      <c r="F71" s="8"/>
      <c r="G71" s="52"/>
    </row>
    <row r="72" spans="1:7" ht="12.75" customHeight="1">
      <c r="A72" s="8"/>
      <c r="B72" s="51" t="s">
        <v>45</v>
      </c>
      <c r="C72" s="8"/>
      <c r="D72" s="8"/>
      <c r="E72" s="8"/>
      <c r="F72" s="8"/>
      <c r="G72" s="52"/>
    </row>
    <row r="73" spans="1:7" ht="15" customHeight="1">
      <c r="A73" s="8"/>
      <c r="B73" s="51" t="s">
        <v>46</v>
      </c>
      <c r="C73" s="8"/>
      <c r="D73" s="8"/>
      <c r="E73" s="8"/>
      <c r="F73" s="8"/>
      <c r="G73" s="52"/>
    </row>
    <row r="74" spans="1:7" ht="12" customHeight="1">
      <c r="A74" s="8"/>
      <c r="B74" s="53" t="s">
        <v>47</v>
      </c>
      <c r="C74" s="54"/>
      <c r="D74" s="54"/>
      <c r="E74" s="54"/>
      <c r="F74" s="54"/>
      <c r="G74" s="55"/>
    </row>
    <row r="75" spans="1:7" ht="12" customHeight="1">
      <c r="A75" s="8"/>
      <c r="B75" s="18"/>
      <c r="C75" s="8"/>
      <c r="D75" s="8"/>
      <c r="E75" s="8"/>
      <c r="F75" s="8"/>
      <c r="G75" s="46"/>
    </row>
    <row r="76" spans="1:7" ht="12" customHeight="1">
      <c r="A76" s="8"/>
      <c r="B76" s="107" t="s">
        <v>48</v>
      </c>
      <c r="C76" s="108"/>
      <c r="D76" s="56"/>
      <c r="E76" s="57"/>
      <c r="F76" s="57"/>
      <c r="G76" s="46"/>
    </row>
    <row r="77" spans="1:7" ht="12" customHeight="1">
      <c r="A77" s="8"/>
      <c r="B77" s="58" t="s">
        <v>35</v>
      </c>
      <c r="C77" s="58" t="s">
        <v>49</v>
      </c>
      <c r="D77" s="59" t="s">
        <v>50</v>
      </c>
      <c r="E77" s="57"/>
      <c r="F77" s="57"/>
      <c r="G77" s="46"/>
    </row>
    <row r="78" spans="1:7" ht="12" customHeight="1">
      <c r="A78" s="8"/>
      <c r="B78" s="60" t="s">
        <v>51</v>
      </c>
      <c r="C78" s="61">
        <f>+G23</f>
        <v>290000</v>
      </c>
      <c r="D78" s="62">
        <f>(C78/C84)</f>
        <v>0.11710608098765814</v>
      </c>
      <c r="E78" s="57"/>
      <c r="F78" s="57"/>
      <c r="G78" s="46"/>
    </row>
    <row r="79" spans="1:7" ht="12" customHeight="1">
      <c r="A79" s="8"/>
      <c r="B79" s="60" t="s">
        <v>52</v>
      </c>
      <c r="C79" s="63">
        <f>+G28</f>
        <v>0</v>
      </c>
      <c r="D79" s="62">
        <v>0</v>
      </c>
      <c r="E79" s="57"/>
      <c r="F79" s="57"/>
      <c r="G79" s="46"/>
    </row>
    <row r="80" spans="1:7" ht="12" customHeight="1">
      <c r="A80" s="8"/>
      <c r="B80" s="60" t="s">
        <v>53</v>
      </c>
      <c r="C80" s="61">
        <f>+G40</f>
        <v>625000</v>
      </c>
      <c r="D80" s="62">
        <f>(C80/C84)</f>
        <v>0.25238379523202187</v>
      </c>
      <c r="E80" s="57"/>
      <c r="F80" s="57"/>
      <c r="G80" s="46"/>
    </row>
    <row r="81" spans="1:7" ht="12.75" customHeight="1">
      <c r="A81" s="8"/>
      <c r="B81" s="60" t="s">
        <v>31</v>
      </c>
      <c r="C81" s="61">
        <f>+G54</f>
        <v>0</v>
      </c>
      <c r="D81" s="62">
        <f>(C81/C84)</f>
        <v>0</v>
      </c>
      <c r="E81" s="57"/>
      <c r="F81" s="57"/>
      <c r="G81" s="46"/>
    </row>
    <row r="82" spans="1:7" ht="12" customHeight="1">
      <c r="A82" s="8"/>
      <c r="B82" s="60" t="s">
        <v>54</v>
      </c>
      <c r="C82" s="64">
        <f>+G59</f>
        <v>1443464</v>
      </c>
      <c r="D82" s="62">
        <f>(C82/C84)</f>
        <v>0.58289107616127234</v>
      </c>
      <c r="E82" s="65"/>
      <c r="F82" s="65"/>
      <c r="G82" s="46"/>
    </row>
    <row r="83" spans="1:7" ht="12.75" customHeight="1">
      <c r="A83" s="8"/>
      <c r="B83" s="60" t="s">
        <v>55</v>
      </c>
      <c r="C83" s="64">
        <f>+G62</f>
        <v>117923.20000000001</v>
      </c>
      <c r="D83" s="62">
        <f>(C83/C84)</f>
        <v>4.7619047619047623E-2</v>
      </c>
      <c r="E83" s="65"/>
      <c r="F83" s="65"/>
      <c r="G83" s="46"/>
    </row>
    <row r="84" spans="1:7" ht="12" customHeight="1">
      <c r="A84" s="8"/>
      <c r="B84" s="66" t="s">
        <v>56</v>
      </c>
      <c r="C84" s="67">
        <f>SUM(C78:C83)</f>
        <v>2476387.2000000002</v>
      </c>
      <c r="D84" s="68">
        <f>SUM(D78:D83)</f>
        <v>1</v>
      </c>
      <c r="E84" s="65"/>
      <c r="F84" s="65"/>
      <c r="G84" s="46"/>
    </row>
    <row r="85" spans="1:7" ht="12" customHeight="1">
      <c r="A85" s="8"/>
      <c r="B85" s="18"/>
      <c r="C85" s="45"/>
      <c r="D85" s="45"/>
      <c r="E85" s="45"/>
      <c r="F85" s="45"/>
      <c r="G85" s="46"/>
    </row>
    <row r="86" spans="1:7" ht="12.75" customHeight="1">
      <c r="A86" s="8"/>
      <c r="B86" s="9"/>
      <c r="C86" s="45"/>
      <c r="D86" s="45"/>
      <c r="E86" s="45"/>
      <c r="F86" s="45"/>
      <c r="G86" s="46"/>
    </row>
    <row r="87" spans="1:7" ht="15.6" customHeight="1">
      <c r="A87" s="8"/>
      <c r="B87" s="69"/>
      <c r="C87" s="70" t="s">
        <v>57</v>
      </c>
      <c r="D87" s="69"/>
      <c r="E87" s="69"/>
      <c r="F87" s="65"/>
      <c r="G87" s="46"/>
    </row>
    <row r="88" spans="1:7" ht="11.25" customHeight="1">
      <c r="B88" s="58" t="s">
        <v>58</v>
      </c>
      <c r="C88" s="71">
        <v>130</v>
      </c>
      <c r="D88" s="71">
        <v>140</v>
      </c>
      <c r="E88" s="71">
        <v>150</v>
      </c>
      <c r="F88" s="72"/>
      <c r="G88" s="73"/>
    </row>
    <row r="89" spans="1:7" ht="11.25" customHeight="1">
      <c r="B89" s="58" t="s">
        <v>59</v>
      </c>
      <c r="C89" s="74">
        <f>(G63/C88)</f>
        <v>19049.132307692311</v>
      </c>
      <c r="D89" s="74">
        <f>(G63/D88)</f>
        <v>17688.48</v>
      </c>
      <c r="E89" s="74">
        <f>(G63/E88)</f>
        <v>16509.248</v>
      </c>
      <c r="F89" s="72"/>
      <c r="G89" s="73"/>
    </row>
    <row r="90" spans="1:7" ht="11.25" customHeight="1">
      <c r="B90" s="44" t="s">
        <v>60</v>
      </c>
      <c r="C90" s="8"/>
      <c r="D90" s="8"/>
      <c r="E90" s="8"/>
      <c r="F90" s="8"/>
      <c r="G90" s="8"/>
    </row>
    <row r="92" spans="1:7" ht="11.25" customHeight="1">
      <c r="B92" s="10" t="s">
        <v>102</v>
      </c>
    </row>
  </sheetData>
  <mergeCells count="8">
    <mergeCell ref="B17:G17"/>
    <mergeCell ref="B76:C76"/>
    <mergeCell ref="E9:F9"/>
    <mergeCell ref="E10:F10"/>
    <mergeCell ref="E11:F11"/>
    <mergeCell ref="E13:F13"/>
    <mergeCell ref="E14:F14"/>
    <mergeCell ref="E15:F15"/>
  </mergeCells>
  <phoneticPr fontId="16" type="noConversion"/>
  <pageMargins left="0.31496062992125984" right="0.31496062992125984" top="0.35433070866141736" bottom="0.35433070866141736" header="0.31496062992125984" footer="0.31496062992125984"/>
  <pageSetup paperSize="145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MAIZ GRANO</vt:lpstr>
      <vt:lpstr>'MAIZ GRANO'!Área_de_impresión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2023-03-01T17:02:36Z</cp:lastPrinted>
  <dcterms:created xsi:type="dcterms:W3CDTF">2020-11-27T12:49:26Z</dcterms:created>
  <dcterms:modified xsi:type="dcterms:W3CDTF">2023-03-01T17:03:14Z</dcterms:modified>
</cp:coreProperties>
</file>