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illapel 2023\"/>
    </mc:Choice>
  </mc:AlternateContent>
  <bookViews>
    <workbookView xWindow="-120" yWindow="-120" windowWidth="20730" windowHeight="11160"/>
  </bookViews>
  <sheets>
    <sheet name="Maíz gr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G58" i="1"/>
  <c r="G22" i="1"/>
  <c r="G26" i="1"/>
  <c r="G25" i="1"/>
  <c r="G24" i="1"/>
  <c r="G23" i="1"/>
  <c r="G21" i="1"/>
  <c r="G27" i="1" l="1"/>
  <c r="G65" i="1" l="1"/>
  <c r="G67" i="1" s="1"/>
  <c r="C90" i="1" s="1"/>
  <c r="G56" i="1"/>
  <c r="G54" i="1"/>
  <c r="G53" i="1"/>
  <c r="G51" i="1"/>
  <c r="G50" i="1"/>
  <c r="G61" i="1" s="1"/>
  <c r="G48" i="1"/>
  <c r="G12" i="1"/>
  <c r="G72" i="1" s="1"/>
  <c r="C86" i="1" l="1"/>
  <c r="C89" i="1"/>
  <c r="G36" i="1"/>
  <c r="G38" i="1"/>
  <c r="G42" i="1"/>
  <c r="G40" i="1"/>
  <c r="G39" i="1"/>
  <c r="G37" i="1"/>
  <c r="G41" i="1"/>
  <c r="G43" i="1" l="1"/>
  <c r="G69" i="1" s="1"/>
  <c r="G70" i="1" s="1"/>
  <c r="G71" i="1" s="1"/>
  <c r="C88" i="1" l="1"/>
  <c r="C92" i="1" s="1"/>
  <c r="D88" i="1" s="1"/>
  <c r="G73" i="1"/>
  <c r="E97" i="1"/>
  <c r="D97" i="1"/>
  <c r="C97" i="1"/>
  <c r="D89" i="1" l="1"/>
  <c r="D91" i="1"/>
  <c r="D86" i="1"/>
  <c r="D90" i="1"/>
  <c r="D92" i="1" l="1"/>
</calcChain>
</file>

<file path=xl/sharedStrings.xml><?xml version="1.0" encoding="utf-8"?>
<sst xmlns="http://schemas.openxmlformats.org/spreadsheetml/2006/main" count="167" uniqueCount="117">
  <si>
    <t>RUBRO O CULTIVO</t>
  </si>
  <si>
    <t>Medio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</si>
  <si>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</si>
  <si>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</si>
  <si>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</si>
  <si>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</si>
  <si>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</si>
  <si>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</si>
  <si>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</si>
  <si>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</si>
  <si>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</si>
  <si>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</si>
  <si>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</si>
  <si>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</si>
  <si>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</si>
  <si>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</si>
  <si>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</si>
  <si>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JM</t>
  </si>
  <si>
    <t>Aradura</t>
  </si>
  <si>
    <t>Agosto-Septiembre</t>
  </si>
  <si>
    <t>Septiembre-Octubre</t>
  </si>
  <si>
    <t>Aplicación Herb.Post Emergencia</t>
  </si>
  <si>
    <t>Octubre-Noviembre</t>
  </si>
  <si>
    <t>Acarreo Insumos</t>
  </si>
  <si>
    <t>Siembra y Fertilización</t>
  </si>
  <si>
    <t>Trazado Acequias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</si>
  <si>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</si>
  <si>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</si>
  <si>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</si>
  <si>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</si>
  <si>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</si>
  <si>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</si>
  <si>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</si>
  <si>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</si>
  <si>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</si>
  <si>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</si>
  <si>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Mezcla Maicera</t>
  </si>
  <si>
    <t>kg</t>
  </si>
  <si>
    <t>HERBICIDAS</t>
  </si>
  <si>
    <t>Primagram Gold 660 SC</t>
  </si>
  <si>
    <t>Lt.</t>
  </si>
  <si>
    <t>Option Pro 32% WG(*)</t>
  </si>
  <si>
    <t>INSECTICIDAS</t>
  </si>
  <si>
    <t>Lorsban 4 E</t>
  </si>
  <si>
    <t>Subtotal Insumos</t>
  </si>
  <si>
    <t>OTROS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</si>
  <si>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</si>
  <si>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</si>
  <si>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</si>
  <si>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</si>
  <si>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</si>
  <si>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</si>
  <si>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</si>
  <si>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</si>
  <si>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</si>
  <si>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</si>
  <si>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</si>
  <si>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</si>
  <si>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</si>
  <si>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</si>
  <si>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</si>
  <si>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</si>
  <si>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</si>
  <si>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</si>
  <si>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</si>
  <si>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</si>
  <si>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Todas la comunas del Área</t>
  </si>
  <si>
    <t>JA</t>
  </si>
  <si>
    <t>Aplicación  Herbicida/insecticida</t>
  </si>
  <si>
    <t xml:space="preserve">Traslados </t>
  </si>
  <si>
    <t>Consumo</t>
  </si>
  <si>
    <t>Coquimbo</t>
  </si>
  <si>
    <t>RENDIMIENTO (UN/Há.)</t>
  </si>
  <si>
    <t>Illapel</t>
  </si>
  <si>
    <t>Costo unitario (Un/Ha)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</si>
  <si>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</si>
  <si>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</si>
  <si>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Riegos</t>
  </si>
  <si>
    <t xml:space="preserve"> 25 Kg</t>
  </si>
  <si>
    <t>Diciembre-Marzo</t>
  </si>
  <si>
    <t>Siembra</t>
  </si>
  <si>
    <t>Desmalezado</t>
  </si>
  <si>
    <t>Desinfecciones</t>
  </si>
  <si>
    <t xml:space="preserve">Cosecha </t>
  </si>
  <si>
    <t xml:space="preserve">Septiembre-Marzo </t>
  </si>
  <si>
    <t>Septiembre-Febrero</t>
  </si>
  <si>
    <t>Rastrajes</t>
  </si>
  <si>
    <t>ACARICIDA</t>
  </si>
  <si>
    <t>Omite 30 WP</t>
  </si>
  <si>
    <t>HERBICIDA</t>
  </si>
  <si>
    <t>Afalon Flow</t>
  </si>
  <si>
    <t>Septiembre-Noviembre</t>
  </si>
  <si>
    <t>Septiembre-Diciembre</t>
  </si>
  <si>
    <t>Febrero-Marzo</t>
  </si>
  <si>
    <t>Noviembre - Marzo</t>
  </si>
  <si>
    <t>Fecha Estimada  Precio Venta</t>
  </si>
  <si>
    <t>Precio Esperado ($/Un)</t>
  </si>
  <si>
    <t>Ingreso Esperado, con IVA ($)</t>
  </si>
  <si>
    <t>Destino Producción</t>
  </si>
  <si>
    <t>Fecha De Cosecha</t>
  </si>
  <si>
    <t>Contingencia</t>
  </si>
  <si>
    <t>Variedad</t>
  </si>
  <si>
    <t>Nivel Tecnológico</t>
  </si>
  <si>
    <t>Región</t>
  </si>
  <si>
    <t>Agencia De Área</t>
  </si>
  <si>
    <t>Comuna/Localidad</t>
  </si>
  <si>
    <t>Fecha Precio Insumos</t>
  </si>
  <si>
    <t>Pre siembra (Preparación de suelo)</t>
  </si>
  <si>
    <t>Nombre-Marzo</t>
  </si>
  <si>
    <t>Ítem</t>
  </si>
  <si>
    <t>4. Los insumos aplicados (tipo y dosis) son referenciales y deben corresponder al territorio en particular</t>
  </si>
  <si>
    <t>$/ha</t>
  </si>
  <si>
    <t>COSTO TOTAL/ha.</t>
  </si>
  <si>
    <t>Rendimiento (Un/ha)</t>
  </si>
  <si>
    <t>(*): Este valor representa el valor mínimo de venta del producto</t>
  </si>
  <si>
    <t>Maíz Choclero</t>
  </si>
  <si>
    <t>Campeón, Titán, Victoria, Camila, Pamela, Maria Paz.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</si>
</sst>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sz val="8"/>
      <color rgb="FF00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8"/>
      </right>
      <top style="thin">
        <color indexed="1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41">
    <xf numFmtId="0" fontId="0" fillId="0" borderId="0" xfId="0" applyFont="1" applyAlignment="1"/>
    <xf numFmtId="49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0" fontId="1" fillId="2" borderId="11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/>
    <xf numFmtId="165" fontId="1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wrapText="1"/>
    </xf>
    <xf numFmtId="3" fontId="5" fillId="10" borderId="12" xfId="0" applyNumberFormat="1" applyFont="1" applyFill="1" applyBorder="1" applyAlignment="1">
      <alignment horizontal="right" wrapText="1"/>
    </xf>
    <xf numFmtId="0" fontId="2" fillId="2" borderId="12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49" fontId="7" fillId="5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9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 wrapText="1"/>
    </xf>
    <xf numFmtId="0" fontId="5" fillId="10" borderId="12" xfId="0" applyNumberFormat="1" applyFont="1" applyFill="1" applyBorder="1" applyAlignment="1"/>
    <xf numFmtId="0" fontId="1" fillId="0" borderId="12" xfId="0" applyNumberFormat="1" applyFont="1" applyBorder="1" applyAlignment="1"/>
    <xf numFmtId="0" fontId="1" fillId="2" borderId="14" xfId="0" applyFont="1" applyFill="1" applyBorder="1" applyAlignment="1"/>
    <xf numFmtId="49" fontId="1" fillId="2" borderId="12" xfId="0" applyNumberFormat="1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166" fontId="7" fillId="2" borderId="12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/>
    <xf numFmtId="0" fontId="1" fillId="9" borderId="24" xfId="0" applyFont="1" applyFill="1" applyBorder="1" applyAlignment="1"/>
    <xf numFmtId="0" fontId="1" fillId="7" borderId="12" xfId="0" applyFont="1" applyFill="1" applyBorder="1" applyAlignment="1"/>
    <xf numFmtId="49" fontId="3" fillId="8" borderId="15" xfId="0" applyNumberFormat="1" applyFont="1" applyFill="1" applyBorder="1" applyAlignment="1">
      <alignment vertical="center"/>
    </xf>
    <xf numFmtId="49" fontId="3" fillId="8" borderId="13" xfId="0" applyNumberFormat="1" applyFont="1" applyFill="1" applyBorder="1" applyAlignment="1">
      <alignment vertical="center"/>
    </xf>
    <xf numFmtId="49" fontId="1" fillId="8" borderId="16" xfId="0" applyNumberFormat="1" applyFont="1" applyFill="1" applyBorder="1" applyAlignment="1"/>
    <xf numFmtId="49" fontId="3" fillId="2" borderId="17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18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7" fontId="3" fillId="2" borderId="5" xfId="0" applyNumberFormat="1" applyFont="1" applyFill="1" applyBorder="1" applyAlignment="1">
      <alignment vertical="center"/>
    </xf>
    <xf numFmtId="0" fontId="7" fillId="7" borderId="12" xfId="0" applyFont="1" applyFill="1" applyBorder="1" applyAlignment="1">
      <alignment vertical="center"/>
    </xf>
    <xf numFmtId="49" fontId="3" fillId="8" borderId="19" xfId="0" applyNumberFormat="1" applyFont="1" applyFill="1" applyBorder="1" applyAlignment="1">
      <alignment vertical="center"/>
    </xf>
    <xf numFmtId="167" fontId="3" fillId="8" borderId="20" xfId="0" applyNumberFormat="1" applyFont="1" applyFill="1" applyBorder="1" applyAlignment="1">
      <alignment vertical="center"/>
    </xf>
    <xf numFmtId="9" fontId="3" fillId="8" borderId="21" xfId="0" applyNumberFormat="1" applyFont="1" applyFill="1" applyBorder="1" applyAlignment="1">
      <alignment vertical="center"/>
    </xf>
    <xf numFmtId="0" fontId="3" fillId="7" borderId="12" xfId="0" applyFont="1" applyFill="1" applyBorder="1" applyAlignment="1">
      <alignment vertical="center"/>
    </xf>
    <xf numFmtId="166" fontId="3" fillId="2" borderId="12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0" fillId="0" borderId="25" xfId="0" applyBorder="1" applyAlignment="1">
      <alignment horizontal="center"/>
    </xf>
    <xf numFmtId="0" fontId="1" fillId="2" borderId="26" xfId="0" applyFont="1" applyFill="1" applyBorder="1" applyAlignment="1"/>
    <xf numFmtId="49" fontId="1" fillId="2" borderId="27" xfId="0" applyNumberFormat="1" applyFont="1" applyFill="1" applyBorder="1" applyAlignment="1">
      <alignment horizontal="right"/>
    </xf>
    <xf numFmtId="164" fontId="1" fillId="2" borderId="27" xfId="0" applyNumberFormat="1" applyFont="1" applyFill="1" applyBorder="1" applyAlignment="1"/>
    <xf numFmtId="3" fontId="1" fillId="2" borderId="27" xfId="0" applyNumberFormat="1" applyFont="1" applyFill="1" applyBorder="1" applyAlignment="1">
      <alignment horizontal="right" wrapText="1"/>
    </xf>
    <xf numFmtId="49" fontId="1" fillId="2" borderId="27" xfId="0" applyNumberFormat="1" applyFont="1" applyFill="1" applyBorder="1" applyAlignment="1">
      <alignment horizontal="right" wrapText="1"/>
    </xf>
    <xf numFmtId="0" fontId="10" fillId="11" borderId="25" xfId="0" applyFont="1" applyFill="1" applyBorder="1" applyAlignment="1">
      <alignment vertical="center"/>
    </xf>
    <xf numFmtId="49" fontId="1" fillId="2" borderId="27" xfId="0" applyNumberFormat="1" applyFont="1" applyFill="1" applyBorder="1" applyAlignment="1">
      <alignment horizontal="justify" vertical="justify" wrapText="1"/>
    </xf>
    <xf numFmtId="14" fontId="1" fillId="2" borderId="27" xfId="0" applyNumberFormat="1" applyFont="1" applyFill="1" applyBorder="1" applyAlignment="1">
      <alignment horizontal="right"/>
    </xf>
    <xf numFmtId="49" fontId="7" fillId="3" borderId="29" xfId="0" applyNumberFormat="1" applyFont="1" applyFill="1" applyBorder="1" applyAlignment="1">
      <alignment vertical="center" wrapText="1"/>
    </xf>
    <xf numFmtId="0" fontId="10" fillId="11" borderId="25" xfId="0" applyFont="1" applyFill="1" applyBorder="1" applyAlignment="1">
      <alignment vertical="center" wrapText="1"/>
    </xf>
    <xf numFmtId="0" fontId="7" fillId="9" borderId="25" xfId="0" applyFont="1" applyFill="1" applyBorder="1" applyAlignment="1">
      <alignment vertical="center"/>
    </xf>
    <xf numFmtId="49" fontId="4" fillId="9" borderId="25" xfId="0" applyNumberFormat="1" applyFont="1" applyFill="1" applyBorder="1" applyAlignment="1">
      <alignment vertical="center"/>
    </xf>
    <xf numFmtId="49" fontId="3" fillId="8" borderId="25" xfId="0" applyNumberFormat="1" applyFont="1" applyFill="1" applyBorder="1" applyAlignment="1">
      <alignment vertical="center"/>
    </xf>
    <xf numFmtId="0" fontId="3" fillId="8" borderId="25" xfId="0" applyNumberFormat="1" applyFont="1" applyFill="1" applyBorder="1" applyAlignment="1">
      <alignment vertical="center"/>
    </xf>
    <xf numFmtId="167" fontId="3" fillId="8" borderId="25" xfId="0" applyNumberFormat="1" applyFont="1" applyFill="1" applyBorder="1" applyAlignment="1">
      <alignment vertical="center"/>
    </xf>
    <xf numFmtId="49" fontId="3" fillId="2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49" fontId="1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49" fontId="4" fillId="5" borderId="28" xfId="0" applyNumberFormat="1" applyFont="1" applyFill="1" applyBorder="1" applyAlignment="1">
      <alignment wrapText="1"/>
    </xf>
    <xf numFmtId="0" fontId="1" fillId="2" borderId="28" xfId="0" applyFont="1" applyFill="1" applyBorder="1" applyAlignment="1">
      <alignment horizontal="center"/>
    </xf>
    <xf numFmtId="3" fontId="1" fillId="2" borderId="28" xfId="0" applyNumberFormat="1" applyFont="1" applyFill="1" applyBorder="1" applyAlignment="1"/>
    <xf numFmtId="0" fontId="1" fillId="2" borderId="28" xfId="0" applyFont="1" applyFill="1" applyBorder="1" applyAlignment="1">
      <alignment horizontal="center" wrapText="1"/>
    </xf>
    <xf numFmtId="165" fontId="1" fillId="2" borderId="28" xfId="0" applyNumberFormat="1" applyFont="1" applyFill="1" applyBorder="1" applyAlignment="1"/>
    <xf numFmtId="49" fontId="2" fillId="3" borderId="25" xfId="0" applyNumberFormat="1" applyFont="1" applyFill="1" applyBorder="1" applyAlignment="1">
      <alignment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vertical="center"/>
    </xf>
    <xf numFmtId="3" fontId="2" fillId="3" borderId="25" xfId="0" applyNumberFormat="1" applyFont="1" applyFill="1" applyBorder="1" applyAlignment="1">
      <alignment vertical="center"/>
    </xf>
    <xf numFmtId="0" fontId="1" fillId="2" borderId="25" xfId="0" applyFont="1" applyFill="1" applyBorder="1" applyAlignment="1"/>
    <xf numFmtId="3" fontId="1" fillId="2" borderId="25" xfId="0" applyNumberFormat="1" applyFont="1" applyFill="1" applyBorder="1" applyAlignment="1"/>
    <xf numFmtId="49" fontId="7" fillId="5" borderId="25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6" fontId="7" fillId="5" borderId="25" xfId="0" applyNumberFormat="1" applyFont="1" applyFill="1" applyBorder="1" applyAlignment="1">
      <alignment vertical="center"/>
    </xf>
    <xf numFmtId="49" fontId="7" fillId="3" borderId="25" xfId="0" applyNumberFormat="1" applyFont="1" applyFill="1" applyBorder="1" applyAlignment="1">
      <alignment vertical="center"/>
    </xf>
    <xf numFmtId="0" fontId="7" fillId="3" borderId="25" xfId="0" applyFont="1" applyFill="1" applyBorder="1" applyAlignment="1">
      <alignment vertical="center"/>
    </xf>
    <xf numFmtId="166" fontId="7" fillId="3" borderId="25" xfId="0" applyNumberFormat="1" applyFont="1" applyFill="1" applyBorder="1" applyAlignment="1">
      <alignment vertical="center"/>
    </xf>
    <xf numFmtId="166" fontId="7" fillId="6" borderId="25" xfId="0" applyNumberFormat="1" applyFont="1" applyFill="1" applyBorder="1" applyAlignment="1">
      <alignment vertical="center"/>
    </xf>
    <xf numFmtId="0" fontId="1" fillId="2" borderId="38" xfId="0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vertical="center"/>
    </xf>
    <xf numFmtId="0" fontId="1" fillId="2" borderId="41" xfId="0" applyFont="1" applyFill="1" applyBorder="1" applyAlignment="1"/>
    <xf numFmtId="0" fontId="1" fillId="2" borderId="42" xfId="0" applyFont="1" applyFill="1" applyBorder="1" applyAlignment="1"/>
    <xf numFmtId="0" fontId="1" fillId="2" borderId="42" xfId="0" applyFont="1" applyFill="1" applyBorder="1" applyAlignment="1">
      <alignment horizontal="center"/>
    </xf>
    <xf numFmtId="3" fontId="1" fillId="2" borderId="42" xfId="0" applyNumberFormat="1" applyFont="1" applyFill="1" applyBorder="1" applyAlignment="1"/>
    <xf numFmtId="49" fontId="7" fillId="3" borderId="25" xfId="0" applyNumberFormat="1" applyFont="1" applyFill="1" applyBorder="1" applyAlignment="1">
      <alignment horizontal="center" vertical="center" wrapText="1"/>
    </xf>
    <xf numFmtId="49" fontId="3" fillId="2" borderId="25" xfId="0" applyNumberFormat="1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left" vertical="center" wrapText="1"/>
    </xf>
    <xf numFmtId="49" fontId="1" fillId="2" borderId="25" xfId="0" applyNumberFormat="1" applyFont="1" applyFill="1" applyBorder="1" applyAlignment="1">
      <alignment horizontal="left" indent="2"/>
    </xf>
    <xf numFmtId="49" fontId="1" fillId="2" borderId="25" xfId="0" applyNumberFormat="1" applyFont="1" applyFill="1" applyBorder="1" applyAlignment="1">
      <alignment horizontal="center"/>
    </xf>
    <xf numFmtId="0" fontId="1" fillId="2" borderId="25" xfId="0" applyNumberFormat="1" applyFont="1" applyFill="1" applyBorder="1" applyAlignment="1"/>
    <xf numFmtId="49" fontId="1" fillId="2" borderId="25" xfId="0" applyNumberFormat="1" applyFont="1" applyFill="1" applyBorder="1" applyAlignment="1">
      <alignment horizontal="right" wrapText="1"/>
    </xf>
    <xf numFmtId="49" fontId="3" fillId="2" borderId="25" xfId="0" applyNumberFormat="1" applyFont="1" applyFill="1" applyBorder="1" applyAlignment="1"/>
    <xf numFmtId="0" fontId="1" fillId="2" borderId="25" xfId="0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 vertical="center"/>
    </xf>
    <xf numFmtId="49" fontId="7" fillId="3" borderId="25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wrapText="1"/>
    </xf>
    <xf numFmtId="49" fontId="1" fillId="2" borderId="25" xfId="0" applyNumberFormat="1" applyFont="1" applyFill="1" applyBorder="1" applyAlignment="1">
      <alignment horizontal="center" wrapText="1"/>
    </xf>
    <xf numFmtId="0" fontId="1" fillId="2" borderId="25" xfId="0" applyNumberFormat="1" applyFont="1" applyFill="1" applyBorder="1" applyAlignment="1">
      <alignment wrapText="1"/>
    </xf>
    <xf numFmtId="3" fontId="1" fillId="2" borderId="25" xfId="0" applyNumberFormat="1" applyFont="1" applyFill="1" applyBorder="1" applyAlignment="1">
      <alignment horizontal="right" wrapText="1"/>
    </xf>
    <xf numFmtId="0" fontId="1" fillId="2" borderId="25" xfId="0" applyFont="1" applyFill="1" applyBorder="1" applyAlignment="1">
      <alignment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1" xfId="0" applyFont="1" applyFill="1" applyBorder="1" applyAlignment="1">
      <alignment wrapText="1"/>
    </xf>
    <xf numFmtId="14" fontId="1" fillId="2" borderId="44" xfId="0" applyNumberFormat="1" applyFont="1" applyFill="1" applyBorder="1" applyAlignment="1"/>
    <xf numFmtId="0" fontId="1" fillId="2" borderId="40" xfId="0" applyFont="1" applyFill="1" applyBorder="1" applyAlignment="1"/>
    <xf numFmtId="0" fontId="1" fillId="2" borderId="44" xfId="0" applyFont="1" applyFill="1" applyBorder="1" applyAlignment="1">
      <alignment horizontal="justify" wrapText="1"/>
    </xf>
    <xf numFmtId="0" fontId="1" fillId="2" borderId="45" xfId="0" applyFont="1" applyFill="1" applyBorder="1" applyAlignment="1"/>
    <xf numFmtId="0" fontId="1" fillId="2" borderId="42" xfId="0" applyFont="1" applyFill="1" applyBorder="1" applyAlignment="1">
      <alignment horizontal="left"/>
    </xf>
    <xf numFmtId="43" fontId="1" fillId="0" borderId="0" xfId="0" applyNumberFormat="1" applyFont="1" applyAlignment="1"/>
    <xf numFmtId="49" fontId="4" fillId="9" borderId="22" xfId="0" applyNumberFormat="1" applyFont="1" applyFill="1" applyBorder="1" applyAlignment="1">
      <alignment vertical="center"/>
    </xf>
    <xf numFmtId="0" fontId="3" fillId="9" borderId="23" xfId="0" applyFont="1" applyFill="1" applyBorder="1" applyAlignment="1">
      <alignment vertical="center"/>
    </xf>
    <xf numFmtId="0" fontId="10" fillId="11" borderId="25" xfId="0" applyFont="1" applyFill="1" applyBorder="1" applyAlignment="1">
      <alignment vertical="center" wrapText="1"/>
    </xf>
    <xf numFmtId="49" fontId="2" fillId="3" borderId="28" xfId="0" applyNumberFormat="1" applyFont="1" applyFill="1" applyBorder="1" applyAlignment="1">
      <alignment wrapText="1"/>
    </xf>
    <xf numFmtId="0" fontId="2" fillId="4" borderId="28" xfId="0" applyFont="1" applyFill="1" applyBorder="1" applyAlignment="1">
      <alignment wrapText="1"/>
    </xf>
    <xf numFmtId="0" fontId="10" fillId="11" borderId="25" xfId="0" applyFont="1" applyFill="1" applyBorder="1" applyAlignment="1">
      <alignment vertical="center"/>
    </xf>
    <xf numFmtId="49" fontId="8" fillId="3" borderId="25" xfId="0" applyNumberFormat="1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495300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A43" zoomScaleNormal="100" workbookViewId="0">
      <selection activeCell="H65" sqref="H65"/>
    </sheetView>
  </sheetViews>
  <sheetFormatPr baseColWidth="10" defaultColWidth="10.85546875" defaultRowHeight="11.25" customHeight="1" x14ac:dyDescent="0.25"/>
  <cols>
    <col min="1" max="1" width="4.42578125" style="16" customWidth="1"/>
    <col min="2" max="2" width="23" style="16" customWidth="1"/>
    <col min="3" max="3" width="29.42578125" style="16" customWidth="1"/>
    <col min="4" max="4" width="9.42578125" style="16" customWidth="1"/>
    <col min="5" max="5" width="14.42578125" style="16" customWidth="1"/>
    <col min="6" max="6" width="15.5703125" style="16" customWidth="1"/>
    <col min="7" max="7" width="12.42578125" style="16" customWidth="1"/>
    <col min="8" max="255" width="10.85546875" style="16" customWidth="1"/>
    <col min="256" max="16384" width="10.85546875" style="17"/>
  </cols>
  <sheetData>
    <row r="1" spans="1:7" ht="15" customHeight="1" x14ac:dyDescent="0.25">
      <c r="A1" s="15"/>
      <c r="B1" s="15"/>
      <c r="C1" s="15"/>
      <c r="D1" s="15"/>
      <c r="E1" s="15"/>
      <c r="F1" s="15"/>
      <c r="G1" s="15"/>
    </row>
    <row r="2" spans="1:7" ht="15" customHeight="1" x14ac:dyDescent="0.25">
      <c r="A2" s="15"/>
      <c r="B2" s="15"/>
      <c r="C2" s="15"/>
      <c r="D2" s="15"/>
      <c r="E2" s="15"/>
      <c r="F2" s="15"/>
      <c r="G2" s="15"/>
    </row>
    <row r="3" spans="1:7" ht="15" customHeight="1" x14ac:dyDescent="0.25">
      <c r="A3" s="15"/>
      <c r="B3" s="15"/>
      <c r="C3" s="15"/>
      <c r="D3" s="15"/>
      <c r="E3" s="15"/>
      <c r="F3" s="15"/>
      <c r="G3" s="15"/>
    </row>
    <row r="4" spans="1:7" ht="15" customHeight="1" x14ac:dyDescent="0.25">
      <c r="A4" s="15"/>
      <c r="B4" s="15"/>
      <c r="C4" s="15"/>
      <c r="D4" s="15"/>
      <c r="E4" s="15"/>
      <c r="F4" s="15"/>
      <c r="G4" s="15"/>
    </row>
    <row r="5" spans="1:7" ht="15" customHeight="1" x14ac:dyDescent="0.25">
      <c r="A5" s="15"/>
      <c r="B5" s="15"/>
      <c r="C5" s="15"/>
      <c r="D5" s="15"/>
      <c r="E5" s="15"/>
      <c r="F5" s="15"/>
      <c r="G5" s="15"/>
    </row>
    <row r="6" spans="1:7" ht="15" customHeight="1" x14ac:dyDescent="0.25">
      <c r="A6" s="15"/>
      <c r="B6" s="15"/>
      <c r="C6" s="15"/>
      <c r="D6" s="15"/>
      <c r="E6" s="15"/>
      <c r="F6" s="15"/>
      <c r="G6" s="15"/>
    </row>
    <row r="7" spans="1:7" ht="15" customHeight="1" x14ac:dyDescent="0.25">
      <c r="A7" s="15"/>
      <c r="B7" s="15"/>
      <c r="C7" s="15"/>
      <c r="D7" s="15"/>
      <c r="E7" s="15"/>
      <c r="F7" s="15"/>
      <c r="G7" s="15"/>
    </row>
    <row r="8" spans="1:7" ht="15" customHeight="1" x14ac:dyDescent="0.25">
      <c r="A8" s="15"/>
      <c r="B8" s="18"/>
      <c r="C8" s="19"/>
      <c r="D8" s="15"/>
      <c r="E8" s="19"/>
      <c r="F8" s="19"/>
      <c r="G8" s="19"/>
    </row>
    <row r="9" spans="1:7" ht="12" customHeight="1" x14ac:dyDescent="0.25">
      <c r="A9" s="20"/>
      <c r="B9" s="67" t="s">
        <v>0</v>
      </c>
      <c r="C9" s="1" t="s">
        <v>115</v>
      </c>
      <c r="D9" s="21"/>
      <c r="E9" s="136" t="s">
        <v>72</v>
      </c>
      <c r="F9" s="137"/>
      <c r="G9" s="10">
        <v>42000</v>
      </c>
    </row>
    <row r="10" spans="1:7" ht="22.5" customHeight="1" x14ac:dyDescent="0.25">
      <c r="A10" s="35"/>
      <c r="B10" s="68" t="s">
        <v>101</v>
      </c>
      <c r="C10" s="65" t="s">
        <v>116</v>
      </c>
      <c r="D10" s="59"/>
      <c r="E10" s="135" t="s">
        <v>95</v>
      </c>
      <c r="F10" s="135"/>
      <c r="G10" s="60" t="s">
        <v>79</v>
      </c>
    </row>
    <row r="11" spans="1:7" ht="15" customHeight="1" x14ac:dyDescent="0.25">
      <c r="A11" s="35"/>
      <c r="B11" s="68" t="s">
        <v>102</v>
      </c>
      <c r="C11" s="60" t="s">
        <v>1</v>
      </c>
      <c r="D11" s="59"/>
      <c r="E11" s="135" t="s">
        <v>96</v>
      </c>
      <c r="F11" s="135"/>
      <c r="G11" s="61">
        <v>140</v>
      </c>
    </row>
    <row r="12" spans="1:7" ht="15" customHeight="1" x14ac:dyDescent="0.25">
      <c r="A12" s="35"/>
      <c r="B12" s="68" t="s">
        <v>103</v>
      </c>
      <c r="C12" s="63" t="s">
        <v>71</v>
      </c>
      <c r="D12" s="59"/>
      <c r="E12" s="64" t="s">
        <v>97</v>
      </c>
      <c r="F12" s="64"/>
      <c r="G12" s="62">
        <f>(G9*G11)</f>
        <v>5880000</v>
      </c>
    </row>
    <row r="13" spans="1:7" ht="15" customHeight="1" x14ac:dyDescent="0.25">
      <c r="A13" s="35"/>
      <c r="B13" s="68" t="s">
        <v>104</v>
      </c>
      <c r="C13" s="60" t="s">
        <v>73</v>
      </c>
      <c r="D13" s="59"/>
      <c r="E13" s="135" t="s">
        <v>98</v>
      </c>
      <c r="F13" s="135"/>
      <c r="G13" s="60" t="s">
        <v>70</v>
      </c>
    </row>
    <row r="14" spans="1:7" ht="15" customHeight="1" x14ac:dyDescent="0.25">
      <c r="A14" s="35"/>
      <c r="B14" s="68" t="s">
        <v>105</v>
      </c>
      <c r="C14" s="60" t="s">
        <v>66</v>
      </c>
      <c r="D14" s="59"/>
      <c r="E14" s="135" t="s">
        <v>99</v>
      </c>
      <c r="F14" s="135"/>
      <c r="G14" s="60" t="s">
        <v>94</v>
      </c>
    </row>
    <row r="15" spans="1:7" ht="15" customHeight="1" x14ac:dyDescent="0.25">
      <c r="A15" s="35"/>
      <c r="B15" s="68" t="s">
        <v>106</v>
      </c>
      <c r="C15" s="66">
        <v>44994</v>
      </c>
      <c r="D15" s="59"/>
      <c r="E15" s="138" t="s">
        <v>100</v>
      </c>
      <c r="F15" s="138"/>
      <c r="G15" s="63" t="s">
        <v>2</v>
      </c>
    </row>
    <row r="16" spans="1:7" ht="12" customHeight="1" x14ac:dyDescent="0.25">
      <c r="A16" s="15"/>
      <c r="B16" s="126"/>
      <c r="C16" s="127"/>
      <c r="D16" s="128"/>
      <c r="E16" s="104"/>
      <c r="F16" s="104"/>
      <c r="G16" s="129"/>
    </row>
    <row r="17" spans="1:7" ht="12" customHeight="1" x14ac:dyDescent="0.25">
      <c r="A17" s="35"/>
      <c r="B17" s="139" t="s">
        <v>3</v>
      </c>
      <c r="C17" s="140"/>
      <c r="D17" s="140"/>
      <c r="E17" s="140"/>
      <c r="F17" s="140"/>
      <c r="G17" s="140"/>
    </row>
    <row r="18" spans="1:7" ht="12" customHeight="1" x14ac:dyDescent="0.25">
      <c r="A18" s="15"/>
      <c r="B18" s="130"/>
      <c r="C18" s="131"/>
      <c r="D18" s="131"/>
      <c r="E18" s="131"/>
      <c r="F18" s="105"/>
      <c r="G18" s="105"/>
    </row>
    <row r="19" spans="1:7" ht="12" customHeight="1" x14ac:dyDescent="0.25">
      <c r="A19" s="20"/>
      <c r="B19" s="24" t="s">
        <v>4</v>
      </c>
      <c r="C19" s="25"/>
      <c r="D19" s="26"/>
      <c r="E19" s="26"/>
      <c r="F19" s="26"/>
      <c r="G19" s="26"/>
    </row>
    <row r="20" spans="1:7" ht="15" customHeight="1" x14ac:dyDescent="0.25">
      <c r="A20" s="22"/>
      <c r="B20" s="27" t="s">
        <v>5</v>
      </c>
      <c r="C20" s="27" t="s">
        <v>6</v>
      </c>
      <c r="D20" s="27" t="s">
        <v>7</v>
      </c>
      <c r="E20" s="27" t="s">
        <v>8</v>
      </c>
      <c r="F20" s="27" t="s">
        <v>9</v>
      </c>
      <c r="G20" s="27" t="s">
        <v>10</v>
      </c>
    </row>
    <row r="21" spans="1:7" ht="15" customHeight="1" x14ac:dyDescent="0.25">
      <c r="A21" s="22"/>
      <c r="B21" s="57" t="s">
        <v>107</v>
      </c>
      <c r="C21" s="3" t="s">
        <v>11</v>
      </c>
      <c r="D21" s="8">
        <v>2.5</v>
      </c>
      <c r="E21" s="57" t="s">
        <v>12</v>
      </c>
      <c r="F21" s="2">
        <v>30000</v>
      </c>
      <c r="G21" s="2">
        <f t="shared" ref="G21:G26" si="0">F21*D21</f>
        <v>75000</v>
      </c>
    </row>
    <row r="22" spans="1:7" ht="15" customHeight="1" x14ac:dyDescent="0.25">
      <c r="A22" s="22"/>
      <c r="B22" s="57" t="s">
        <v>77</v>
      </c>
      <c r="C22" s="3" t="s">
        <v>11</v>
      </c>
      <c r="D22" s="8">
        <v>11</v>
      </c>
      <c r="E22" s="57" t="s">
        <v>84</v>
      </c>
      <c r="F22" s="2">
        <v>25000</v>
      </c>
      <c r="G22" s="2">
        <f t="shared" si="0"/>
        <v>275000</v>
      </c>
    </row>
    <row r="23" spans="1:7" ht="15" customHeight="1" x14ac:dyDescent="0.25">
      <c r="A23" s="22"/>
      <c r="B23" s="57" t="s">
        <v>80</v>
      </c>
      <c r="C23" s="3" t="s">
        <v>11</v>
      </c>
      <c r="D23" s="8">
        <v>2</v>
      </c>
      <c r="E23" s="57" t="s">
        <v>12</v>
      </c>
      <c r="F23" s="2">
        <v>30000</v>
      </c>
      <c r="G23" s="2">
        <f t="shared" si="0"/>
        <v>60000</v>
      </c>
    </row>
    <row r="24" spans="1:7" ht="15" customHeight="1" x14ac:dyDescent="0.25">
      <c r="A24" s="22"/>
      <c r="B24" s="57" t="s">
        <v>81</v>
      </c>
      <c r="C24" s="3" t="s">
        <v>11</v>
      </c>
      <c r="D24" s="8">
        <v>15</v>
      </c>
      <c r="E24" s="57" t="s">
        <v>84</v>
      </c>
      <c r="F24" s="2">
        <v>25000</v>
      </c>
      <c r="G24" s="2">
        <f t="shared" si="0"/>
        <v>375000</v>
      </c>
    </row>
    <row r="25" spans="1:7" ht="15" customHeight="1" x14ac:dyDescent="0.25">
      <c r="A25" s="22"/>
      <c r="B25" s="57" t="s">
        <v>82</v>
      </c>
      <c r="C25" s="3" t="s">
        <v>11</v>
      </c>
      <c r="D25" s="8">
        <v>4</v>
      </c>
      <c r="E25" s="57" t="s">
        <v>85</v>
      </c>
      <c r="F25" s="2">
        <v>30000</v>
      </c>
      <c r="G25" s="2">
        <f t="shared" si="0"/>
        <v>120000</v>
      </c>
    </row>
    <row r="26" spans="1:7" ht="15" customHeight="1" x14ac:dyDescent="0.25">
      <c r="A26" s="22"/>
      <c r="B26" s="57" t="s">
        <v>83</v>
      </c>
      <c r="C26" s="3" t="s">
        <v>11</v>
      </c>
      <c r="D26" s="8">
        <v>12</v>
      </c>
      <c r="E26" s="57" t="s">
        <v>108</v>
      </c>
      <c r="F26" s="2">
        <v>30000</v>
      </c>
      <c r="G26" s="2">
        <f t="shared" si="0"/>
        <v>360000</v>
      </c>
    </row>
    <row r="27" spans="1:7" ht="15" customHeight="1" x14ac:dyDescent="0.25">
      <c r="A27" s="22"/>
      <c r="B27" s="4" t="s">
        <v>13</v>
      </c>
      <c r="C27" s="5"/>
      <c r="D27" s="5"/>
      <c r="E27" s="5"/>
      <c r="F27" s="6"/>
      <c r="G27" s="7">
        <f>SUM(G21:G26)</f>
        <v>1265000</v>
      </c>
    </row>
    <row r="28" spans="1:7" ht="12" customHeight="1" x14ac:dyDescent="0.25">
      <c r="A28" s="15"/>
      <c r="B28" s="125"/>
      <c r="C28" s="23"/>
      <c r="D28" s="23"/>
      <c r="E28" s="23"/>
      <c r="F28" s="28"/>
      <c r="G28" s="28"/>
    </row>
    <row r="29" spans="1:7" ht="12" customHeight="1" x14ac:dyDescent="0.25">
      <c r="A29" s="35"/>
      <c r="B29" s="93" t="s">
        <v>14</v>
      </c>
      <c r="C29" s="117"/>
      <c r="D29" s="102"/>
      <c r="E29" s="102"/>
      <c r="F29" s="103"/>
      <c r="G29" s="103"/>
    </row>
    <row r="30" spans="1:7" ht="24" customHeight="1" x14ac:dyDescent="0.25">
      <c r="A30" s="35"/>
      <c r="B30" s="118" t="s">
        <v>5</v>
      </c>
      <c r="C30" s="108" t="s">
        <v>6</v>
      </c>
      <c r="D30" s="108" t="s">
        <v>7</v>
      </c>
      <c r="E30" s="118" t="s">
        <v>8</v>
      </c>
      <c r="F30" s="108" t="s">
        <v>9</v>
      </c>
      <c r="G30" s="118" t="s">
        <v>10</v>
      </c>
    </row>
    <row r="31" spans="1:7" ht="12" customHeight="1" x14ac:dyDescent="0.25">
      <c r="A31" s="35"/>
      <c r="B31" s="123"/>
      <c r="C31" s="124" t="s">
        <v>67</v>
      </c>
      <c r="D31" s="124"/>
      <c r="E31" s="124"/>
      <c r="F31" s="123"/>
      <c r="G31" s="123"/>
    </row>
    <row r="32" spans="1:7" ht="12" customHeight="1" x14ac:dyDescent="0.25">
      <c r="A32" s="35"/>
      <c r="B32" s="87" t="s">
        <v>15</v>
      </c>
      <c r="C32" s="88"/>
      <c r="D32" s="88"/>
      <c r="E32" s="88"/>
      <c r="F32" s="89"/>
      <c r="G32" s="89"/>
    </row>
    <row r="33" spans="1:11" ht="12" customHeight="1" x14ac:dyDescent="0.25">
      <c r="A33" s="15"/>
      <c r="B33" s="104"/>
      <c r="C33" s="105"/>
      <c r="D33" s="105"/>
      <c r="E33" s="105"/>
      <c r="F33" s="107"/>
      <c r="G33" s="107"/>
    </row>
    <row r="34" spans="1:11" ht="12" customHeight="1" x14ac:dyDescent="0.25">
      <c r="A34" s="35"/>
      <c r="B34" s="93" t="s">
        <v>16</v>
      </c>
      <c r="C34" s="117"/>
      <c r="D34" s="102"/>
      <c r="E34" s="102"/>
      <c r="F34" s="103"/>
      <c r="G34" s="103"/>
    </row>
    <row r="35" spans="1:11" ht="15" customHeight="1" x14ac:dyDescent="0.25">
      <c r="A35" s="35"/>
      <c r="B35" s="118" t="s">
        <v>5</v>
      </c>
      <c r="C35" s="118" t="s">
        <v>6</v>
      </c>
      <c r="D35" s="118" t="s">
        <v>7</v>
      </c>
      <c r="E35" s="118" t="s">
        <v>8</v>
      </c>
      <c r="F35" s="108" t="s">
        <v>9</v>
      </c>
      <c r="G35" s="118" t="s">
        <v>10</v>
      </c>
    </row>
    <row r="36" spans="1:11" ht="15" customHeight="1" x14ac:dyDescent="0.25">
      <c r="A36" s="35"/>
      <c r="B36" s="119" t="s">
        <v>18</v>
      </c>
      <c r="C36" s="120" t="s">
        <v>17</v>
      </c>
      <c r="D36" s="121">
        <v>0.4</v>
      </c>
      <c r="E36" s="114" t="s">
        <v>19</v>
      </c>
      <c r="F36" s="122">
        <v>200000</v>
      </c>
      <c r="G36" s="122">
        <f t="shared" ref="G36:G42" si="1">(D36*F36)</f>
        <v>80000</v>
      </c>
      <c r="I36" s="13"/>
      <c r="J36" s="33"/>
    </row>
    <row r="37" spans="1:11" ht="15" customHeight="1" x14ac:dyDescent="0.25">
      <c r="A37" s="35"/>
      <c r="B37" s="119" t="s">
        <v>86</v>
      </c>
      <c r="C37" s="120" t="s">
        <v>17</v>
      </c>
      <c r="D37" s="121">
        <v>0.4</v>
      </c>
      <c r="E37" s="114" t="s">
        <v>19</v>
      </c>
      <c r="F37" s="122">
        <v>200000</v>
      </c>
      <c r="G37" s="122">
        <f t="shared" si="1"/>
        <v>80000</v>
      </c>
      <c r="I37" s="13"/>
      <c r="J37" s="33"/>
    </row>
    <row r="38" spans="1:11" ht="15" customHeight="1" x14ac:dyDescent="0.25">
      <c r="A38" s="35"/>
      <c r="B38" s="119" t="s">
        <v>24</v>
      </c>
      <c r="C38" s="120" t="s">
        <v>17</v>
      </c>
      <c r="D38" s="121">
        <v>0.5</v>
      </c>
      <c r="E38" s="114" t="s">
        <v>20</v>
      </c>
      <c r="F38" s="122">
        <v>200000</v>
      </c>
      <c r="G38" s="122">
        <f>(D38*F38)</f>
        <v>100000</v>
      </c>
      <c r="I38" s="13"/>
      <c r="J38" s="33"/>
    </row>
    <row r="39" spans="1:11" ht="15" customHeight="1" x14ac:dyDescent="0.25">
      <c r="A39" s="35"/>
      <c r="B39" s="119" t="s">
        <v>25</v>
      </c>
      <c r="C39" s="120" t="s">
        <v>17</v>
      </c>
      <c r="D39" s="121">
        <v>0.15</v>
      </c>
      <c r="E39" s="114" t="s">
        <v>20</v>
      </c>
      <c r="F39" s="122">
        <v>200000</v>
      </c>
      <c r="G39" s="122">
        <f>(D39*F39)</f>
        <v>30000</v>
      </c>
      <c r="I39" s="13"/>
      <c r="J39" s="33"/>
    </row>
    <row r="40" spans="1:11" ht="15" customHeight="1" x14ac:dyDescent="0.25">
      <c r="A40" s="35"/>
      <c r="B40" s="119" t="s">
        <v>21</v>
      </c>
      <c r="C40" s="120" t="s">
        <v>17</v>
      </c>
      <c r="D40" s="121">
        <v>0.125</v>
      </c>
      <c r="E40" s="114" t="s">
        <v>22</v>
      </c>
      <c r="F40" s="122">
        <v>200000</v>
      </c>
      <c r="G40" s="122">
        <f t="shared" si="1"/>
        <v>25000</v>
      </c>
      <c r="I40" s="13"/>
      <c r="J40" s="33"/>
    </row>
    <row r="41" spans="1:11" ht="15" customHeight="1" x14ac:dyDescent="0.25">
      <c r="A41" s="35"/>
      <c r="B41" s="119" t="s">
        <v>68</v>
      </c>
      <c r="C41" s="120" t="s">
        <v>17</v>
      </c>
      <c r="D41" s="121">
        <v>0.125</v>
      </c>
      <c r="E41" s="114" t="s">
        <v>20</v>
      </c>
      <c r="F41" s="122">
        <v>200000</v>
      </c>
      <c r="G41" s="122">
        <f>(D41*F41)</f>
        <v>25000</v>
      </c>
      <c r="I41" s="13"/>
      <c r="J41" s="33"/>
    </row>
    <row r="42" spans="1:11" ht="15" customHeight="1" x14ac:dyDescent="0.25">
      <c r="A42" s="35"/>
      <c r="B42" s="119" t="s">
        <v>23</v>
      </c>
      <c r="C42" s="120" t="s">
        <v>17</v>
      </c>
      <c r="D42" s="121">
        <v>0.2</v>
      </c>
      <c r="E42" s="114" t="s">
        <v>20</v>
      </c>
      <c r="F42" s="122">
        <v>200000</v>
      </c>
      <c r="G42" s="122">
        <f t="shared" si="1"/>
        <v>40000</v>
      </c>
      <c r="I42" s="13"/>
      <c r="J42" s="33"/>
    </row>
    <row r="43" spans="1:11" ht="15" customHeight="1" x14ac:dyDescent="0.25">
      <c r="A43" s="35"/>
      <c r="B43" s="87" t="s">
        <v>26</v>
      </c>
      <c r="C43" s="88"/>
      <c r="D43" s="88"/>
      <c r="E43" s="88"/>
      <c r="F43" s="89"/>
      <c r="G43" s="90">
        <f>SUM(G36:G42)</f>
        <v>380000</v>
      </c>
    </row>
    <row r="44" spans="1:11" ht="12" customHeight="1" x14ac:dyDescent="0.25">
      <c r="A44" s="15"/>
      <c r="B44" s="104"/>
      <c r="C44" s="105"/>
      <c r="D44" s="105"/>
      <c r="E44" s="105"/>
      <c r="F44" s="107"/>
      <c r="G44" s="107"/>
    </row>
    <row r="45" spans="1:11" ht="12" customHeight="1" x14ac:dyDescent="0.25">
      <c r="A45" s="35"/>
      <c r="B45" s="93" t="s">
        <v>27</v>
      </c>
      <c r="C45" s="117"/>
      <c r="D45" s="102"/>
      <c r="E45" s="102"/>
      <c r="F45" s="103"/>
      <c r="G45" s="103"/>
    </row>
    <row r="46" spans="1:11" ht="24" customHeight="1" x14ac:dyDescent="0.25">
      <c r="A46" s="35"/>
      <c r="B46" s="108" t="s">
        <v>28</v>
      </c>
      <c r="C46" s="108" t="s">
        <v>29</v>
      </c>
      <c r="D46" s="108" t="s">
        <v>30</v>
      </c>
      <c r="E46" s="108" t="s">
        <v>8</v>
      </c>
      <c r="F46" s="108" t="s">
        <v>9</v>
      </c>
      <c r="G46" s="108" t="s">
        <v>10</v>
      </c>
      <c r="K46" s="34"/>
    </row>
    <row r="47" spans="1:11" ht="15" customHeight="1" x14ac:dyDescent="0.25">
      <c r="A47" s="35"/>
      <c r="B47" s="109" t="s">
        <v>31</v>
      </c>
      <c r="C47" s="110"/>
      <c r="D47" s="110"/>
      <c r="E47" s="110"/>
      <c r="F47" s="110"/>
      <c r="G47" s="110"/>
      <c r="K47" s="34"/>
    </row>
    <row r="48" spans="1:11" ht="15" customHeight="1" x14ac:dyDescent="0.25">
      <c r="A48" s="35"/>
      <c r="B48" s="111" t="s">
        <v>32</v>
      </c>
      <c r="C48" s="112" t="s">
        <v>35</v>
      </c>
      <c r="D48" s="113">
        <v>40</v>
      </c>
      <c r="E48" s="114" t="s">
        <v>20</v>
      </c>
      <c r="F48" s="92">
        <v>10000</v>
      </c>
      <c r="G48" s="92">
        <f>(D48*F48)</f>
        <v>400000</v>
      </c>
    </row>
    <row r="49" spans="1:7" ht="15" customHeight="1" x14ac:dyDescent="0.25">
      <c r="A49" s="35"/>
      <c r="B49" s="115" t="s">
        <v>33</v>
      </c>
      <c r="C49" s="116"/>
      <c r="D49" s="91"/>
      <c r="E49" s="116"/>
      <c r="F49" s="92"/>
      <c r="G49" s="92"/>
    </row>
    <row r="50" spans="1:7" ht="15" customHeight="1" x14ac:dyDescent="0.25">
      <c r="A50" s="35"/>
      <c r="B50" s="111" t="s">
        <v>34</v>
      </c>
      <c r="C50" s="112" t="s">
        <v>78</v>
      </c>
      <c r="D50" s="113">
        <v>14</v>
      </c>
      <c r="E50" s="112" t="s">
        <v>91</v>
      </c>
      <c r="F50" s="92">
        <v>26180</v>
      </c>
      <c r="G50" s="92">
        <f>(D50*F50)</f>
        <v>366520</v>
      </c>
    </row>
    <row r="51" spans="1:7" ht="15" customHeight="1" x14ac:dyDescent="0.25">
      <c r="A51" s="35"/>
      <c r="B51" s="111" t="s">
        <v>36</v>
      </c>
      <c r="C51" s="112" t="s">
        <v>78</v>
      </c>
      <c r="D51" s="113">
        <v>5</v>
      </c>
      <c r="E51" s="112" t="s">
        <v>91</v>
      </c>
      <c r="F51" s="92">
        <v>39900</v>
      </c>
      <c r="G51" s="92">
        <f>(D51*F51)</f>
        <v>199500</v>
      </c>
    </row>
    <row r="52" spans="1:7" ht="15" customHeight="1" x14ac:dyDescent="0.25">
      <c r="A52" s="35"/>
      <c r="B52" s="115" t="s">
        <v>38</v>
      </c>
      <c r="C52" s="116"/>
      <c r="D52" s="91"/>
      <c r="E52" s="116"/>
      <c r="F52" s="92"/>
      <c r="G52" s="92"/>
    </row>
    <row r="53" spans="1:7" ht="15" customHeight="1" x14ac:dyDescent="0.25">
      <c r="A53" s="35"/>
      <c r="B53" s="111" t="s">
        <v>39</v>
      </c>
      <c r="C53" s="112" t="s">
        <v>40</v>
      </c>
      <c r="D53" s="113">
        <v>4</v>
      </c>
      <c r="E53" s="112" t="s">
        <v>91</v>
      </c>
      <c r="F53" s="92">
        <v>6516</v>
      </c>
      <c r="G53" s="92">
        <f>(D53*F53)</f>
        <v>26064</v>
      </c>
    </row>
    <row r="54" spans="1:7" ht="15" customHeight="1" x14ac:dyDescent="0.25">
      <c r="A54" s="35"/>
      <c r="B54" s="111" t="s">
        <v>41</v>
      </c>
      <c r="C54" s="112" t="s">
        <v>35</v>
      </c>
      <c r="D54" s="113">
        <v>0.2</v>
      </c>
      <c r="E54" s="112" t="s">
        <v>91</v>
      </c>
      <c r="F54" s="92">
        <v>145683</v>
      </c>
      <c r="G54" s="92">
        <f>(D54*F54)</f>
        <v>29136.600000000002</v>
      </c>
    </row>
    <row r="55" spans="1:7" ht="15" customHeight="1" x14ac:dyDescent="0.25">
      <c r="A55" s="35"/>
      <c r="B55" s="115" t="s">
        <v>42</v>
      </c>
      <c r="C55" s="116"/>
      <c r="D55" s="113"/>
      <c r="E55" s="112"/>
      <c r="F55" s="92"/>
      <c r="G55" s="92"/>
    </row>
    <row r="56" spans="1:7" ht="15" customHeight="1" x14ac:dyDescent="0.25">
      <c r="A56" s="35"/>
      <c r="B56" s="111" t="s">
        <v>43</v>
      </c>
      <c r="C56" s="112" t="s">
        <v>40</v>
      </c>
      <c r="D56" s="113">
        <v>4</v>
      </c>
      <c r="E56" s="112" t="s">
        <v>92</v>
      </c>
      <c r="F56" s="92">
        <v>25200</v>
      </c>
      <c r="G56" s="92">
        <f>(D56*F56)</f>
        <v>100800</v>
      </c>
    </row>
    <row r="57" spans="1:7" ht="15" customHeight="1" x14ac:dyDescent="0.25">
      <c r="A57" s="35"/>
      <c r="B57" s="115" t="s">
        <v>87</v>
      </c>
      <c r="C57" s="58"/>
      <c r="D57" s="113"/>
      <c r="E57" s="112"/>
      <c r="F57" s="92"/>
      <c r="G57" s="92"/>
    </row>
    <row r="58" spans="1:7" ht="15" customHeight="1" x14ac:dyDescent="0.25">
      <c r="A58" s="35"/>
      <c r="B58" s="111" t="s">
        <v>88</v>
      </c>
      <c r="C58" s="112" t="s">
        <v>35</v>
      </c>
      <c r="D58" s="113">
        <v>3</v>
      </c>
      <c r="E58" s="112" t="s">
        <v>92</v>
      </c>
      <c r="F58" s="92">
        <v>42700</v>
      </c>
      <c r="G58" s="92">
        <f t="shared" ref="G58:G60" si="2">D58*F58</f>
        <v>128100</v>
      </c>
    </row>
    <row r="59" spans="1:7" ht="15" customHeight="1" x14ac:dyDescent="0.25">
      <c r="A59" s="35"/>
      <c r="B59" s="111" t="s">
        <v>89</v>
      </c>
      <c r="C59" s="112"/>
      <c r="D59" s="113"/>
      <c r="E59" s="112"/>
      <c r="F59" s="92"/>
      <c r="G59" s="92"/>
    </row>
    <row r="60" spans="1:7" ht="15" customHeight="1" x14ac:dyDescent="0.25">
      <c r="A60" s="35"/>
      <c r="B60" s="111" t="s">
        <v>90</v>
      </c>
      <c r="C60" s="112" t="s">
        <v>35</v>
      </c>
      <c r="D60" s="113">
        <v>6</v>
      </c>
      <c r="E60" s="112" t="s">
        <v>92</v>
      </c>
      <c r="F60" s="92">
        <v>32870</v>
      </c>
      <c r="G60" s="92">
        <f t="shared" si="2"/>
        <v>197220</v>
      </c>
    </row>
    <row r="61" spans="1:7" ht="13.5" customHeight="1" x14ac:dyDescent="0.25">
      <c r="A61" s="35"/>
      <c r="B61" s="87" t="s">
        <v>44</v>
      </c>
      <c r="C61" s="88"/>
      <c r="D61" s="88"/>
      <c r="E61" s="88"/>
      <c r="F61" s="89"/>
      <c r="G61" s="90">
        <f>SUM(G47:G60)</f>
        <v>1447340.6</v>
      </c>
    </row>
    <row r="62" spans="1:7" ht="12" customHeight="1" x14ac:dyDescent="0.25">
      <c r="A62" s="15"/>
      <c r="B62" s="104"/>
      <c r="C62" s="105"/>
      <c r="D62" s="105"/>
      <c r="E62" s="106"/>
      <c r="F62" s="107"/>
      <c r="G62" s="107"/>
    </row>
    <row r="63" spans="1:7" ht="12" customHeight="1" x14ac:dyDescent="0.25">
      <c r="A63" s="35"/>
      <c r="B63" s="93" t="s">
        <v>45</v>
      </c>
      <c r="C63" s="100"/>
      <c r="D63" s="29"/>
      <c r="E63" s="29"/>
      <c r="F63" s="30"/>
      <c r="G63" s="30"/>
    </row>
    <row r="64" spans="1:7" ht="24" customHeight="1" x14ac:dyDescent="0.25">
      <c r="A64" s="20"/>
      <c r="B64" s="101" t="s">
        <v>109</v>
      </c>
      <c r="C64" s="32" t="s">
        <v>29</v>
      </c>
      <c r="D64" s="32" t="s">
        <v>30</v>
      </c>
      <c r="E64" s="31" t="s">
        <v>8</v>
      </c>
      <c r="F64" s="32" t="s">
        <v>9</v>
      </c>
      <c r="G64" s="31" t="s">
        <v>10</v>
      </c>
    </row>
    <row r="65" spans="1:8" ht="12.75" customHeight="1" x14ac:dyDescent="0.25">
      <c r="A65" s="22"/>
      <c r="B65" s="12" t="s">
        <v>69</v>
      </c>
      <c r="C65" s="9" t="s">
        <v>37</v>
      </c>
      <c r="D65" s="10">
        <v>20000</v>
      </c>
      <c r="E65" s="3" t="s">
        <v>93</v>
      </c>
      <c r="F65" s="11">
        <v>7.5</v>
      </c>
      <c r="G65" s="10">
        <f>(D65*F65)</f>
        <v>150000</v>
      </c>
    </row>
    <row r="66" spans="1:8" ht="19.5" customHeight="1" x14ac:dyDescent="0.25">
      <c r="A66" s="22"/>
      <c r="B66" s="82" t="s">
        <v>46</v>
      </c>
      <c r="C66" s="83"/>
      <c r="D66" s="84"/>
      <c r="E66" s="85"/>
      <c r="F66" s="86"/>
      <c r="G66" s="84"/>
    </row>
    <row r="67" spans="1:8" ht="13.5" customHeight="1" x14ac:dyDescent="0.25">
      <c r="A67" s="35"/>
      <c r="B67" s="87" t="s">
        <v>47</v>
      </c>
      <c r="C67" s="88"/>
      <c r="D67" s="88"/>
      <c r="E67" s="88"/>
      <c r="F67" s="89"/>
      <c r="G67" s="90">
        <f>SUM(G65)</f>
        <v>150000</v>
      </c>
    </row>
    <row r="68" spans="1:8" ht="12" customHeight="1" x14ac:dyDescent="0.25">
      <c r="A68" s="35"/>
      <c r="B68" s="91"/>
      <c r="C68" s="91"/>
      <c r="D68" s="91"/>
      <c r="E68" s="91"/>
      <c r="F68" s="92"/>
      <c r="G68" s="92"/>
    </row>
    <row r="69" spans="1:8" ht="12" customHeight="1" x14ac:dyDescent="0.25">
      <c r="A69" s="35"/>
      <c r="B69" s="93" t="s">
        <v>48</v>
      </c>
      <c r="C69" s="94"/>
      <c r="D69" s="94"/>
      <c r="E69" s="94"/>
      <c r="F69" s="94"/>
      <c r="G69" s="95">
        <f>G27+G43+G61+G67</f>
        <v>3242340.6</v>
      </c>
    </row>
    <row r="70" spans="1:8" ht="12" customHeight="1" x14ac:dyDescent="0.25">
      <c r="A70" s="35"/>
      <c r="B70" s="96" t="s">
        <v>49</v>
      </c>
      <c r="C70" s="97"/>
      <c r="D70" s="97"/>
      <c r="E70" s="97"/>
      <c r="F70" s="97"/>
      <c r="G70" s="98">
        <f>G69*0.05</f>
        <v>162117.03000000003</v>
      </c>
    </row>
    <row r="71" spans="1:8" ht="12" customHeight="1" x14ac:dyDescent="0.25">
      <c r="A71" s="35"/>
      <c r="B71" s="93" t="s">
        <v>50</v>
      </c>
      <c r="C71" s="94"/>
      <c r="D71" s="94"/>
      <c r="E71" s="94"/>
      <c r="F71" s="94"/>
      <c r="G71" s="95">
        <f>G70+G69</f>
        <v>3404457.63</v>
      </c>
      <c r="H71" s="132"/>
    </row>
    <row r="72" spans="1:8" ht="12" customHeight="1" x14ac:dyDescent="0.25">
      <c r="A72" s="35"/>
      <c r="B72" s="96" t="s">
        <v>51</v>
      </c>
      <c r="C72" s="97"/>
      <c r="D72" s="97"/>
      <c r="E72" s="97"/>
      <c r="F72" s="97"/>
      <c r="G72" s="98">
        <f>G12</f>
        <v>5880000</v>
      </c>
    </row>
    <row r="73" spans="1:8" ht="12" customHeight="1" x14ac:dyDescent="0.25">
      <c r="A73" s="35"/>
      <c r="B73" s="93" t="s">
        <v>52</v>
      </c>
      <c r="C73" s="94"/>
      <c r="D73" s="94"/>
      <c r="E73" s="94"/>
      <c r="F73" s="94"/>
      <c r="G73" s="99">
        <f>G72-G71</f>
        <v>2475542.37</v>
      </c>
    </row>
    <row r="74" spans="1:8" ht="12" customHeight="1" x14ac:dyDescent="0.25">
      <c r="A74" s="35"/>
      <c r="B74" s="36" t="s">
        <v>75</v>
      </c>
      <c r="C74" s="37"/>
      <c r="D74" s="37"/>
      <c r="E74" s="37"/>
      <c r="F74" s="37"/>
      <c r="G74" s="38"/>
    </row>
    <row r="75" spans="1:8" ht="12.75" customHeight="1" x14ac:dyDescent="0.25">
      <c r="A75" s="35"/>
      <c r="B75" s="39"/>
      <c r="C75" s="37"/>
      <c r="D75" s="37"/>
      <c r="E75" s="37"/>
      <c r="F75" s="37"/>
      <c r="G75" s="38"/>
    </row>
    <row r="76" spans="1:8" ht="12" customHeight="1" x14ac:dyDescent="0.25">
      <c r="A76" s="35"/>
      <c r="B76" s="74" t="s">
        <v>76</v>
      </c>
      <c r="C76" s="75"/>
      <c r="D76" s="75"/>
      <c r="E76" s="75"/>
      <c r="F76" s="76"/>
      <c r="G76" s="38"/>
    </row>
    <row r="77" spans="1:8" ht="12" customHeight="1" x14ac:dyDescent="0.25">
      <c r="A77" s="35"/>
      <c r="B77" s="77" t="s">
        <v>53</v>
      </c>
      <c r="C77" s="40"/>
      <c r="D77" s="40"/>
      <c r="E77" s="40"/>
      <c r="F77" s="78"/>
      <c r="G77" s="38"/>
    </row>
    <row r="78" spans="1:8" ht="12" customHeight="1" x14ac:dyDescent="0.25">
      <c r="A78" s="35"/>
      <c r="B78" s="77" t="s">
        <v>54</v>
      </c>
      <c r="C78" s="40"/>
      <c r="D78" s="40"/>
      <c r="E78" s="40"/>
      <c r="F78" s="78"/>
      <c r="G78" s="38"/>
    </row>
    <row r="79" spans="1:8" ht="12" customHeight="1" x14ac:dyDescent="0.25">
      <c r="A79" s="35"/>
      <c r="B79" s="77" t="s">
        <v>55</v>
      </c>
      <c r="C79" s="40"/>
      <c r="D79" s="40"/>
      <c r="E79" s="40"/>
      <c r="F79" s="78"/>
      <c r="G79" s="38"/>
    </row>
    <row r="80" spans="1:8" ht="12" customHeight="1" x14ac:dyDescent="0.25">
      <c r="A80" s="35"/>
      <c r="B80" s="77" t="s">
        <v>110</v>
      </c>
      <c r="C80" s="40"/>
      <c r="D80" s="40"/>
      <c r="E80" s="40"/>
      <c r="F80" s="78"/>
      <c r="G80" s="38"/>
    </row>
    <row r="81" spans="1:7" ht="12" customHeight="1" x14ac:dyDescent="0.25">
      <c r="A81" s="35"/>
      <c r="B81" s="77" t="s">
        <v>56</v>
      </c>
      <c r="C81" s="40"/>
      <c r="D81" s="40"/>
      <c r="E81" s="40"/>
      <c r="F81" s="78"/>
      <c r="G81" s="38"/>
    </row>
    <row r="82" spans="1:7" ht="12.75" customHeight="1" x14ac:dyDescent="0.25">
      <c r="A82" s="35"/>
      <c r="B82" s="79" t="s">
        <v>57</v>
      </c>
      <c r="C82" s="80"/>
      <c r="D82" s="80"/>
      <c r="E82" s="80"/>
      <c r="F82" s="81"/>
      <c r="G82" s="38"/>
    </row>
    <row r="83" spans="1:7" ht="12.75" customHeight="1" x14ac:dyDescent="0.25">
      <c r="A83" s="35"/>
      <c r="B83" s="39"/>
      <c r="C83" s="40"/>
      <c r="D83" s="40"/>
      <c r="E83" s="40"/>
      <c r="F83" s="40"/>
      <c r="G83" s="38"/>
    </row>
    <row r="84" spans="1:7" ht="15" customHeight="1" thickBot="1" x14ac:dyDescent="0.3">
      <c r="A84" s="35"/>
      <c r="B84" s="133" t="s">
        <v>58</v>
      </c>
      <c r="C84" s="134"/>
      <c r="D84" s="41"/>
      <c r="E84" s="42"/>
      <c r="F84" s="42"/>
      <c r="G84" s="38"/>
    </row>
    <row r="85" spans="1:7" ht="12" customHeight="1" x14ac:dyDescent="0.25">
      <c r="A85" s="35"/>
      <c r="B85" s="43" t="s">
        <v>109</v>
      </c>
      <c r="C85" s="44" t="s">
        <v>111</v>
      </c>
      <c r="D85" s="45" t="s">
        <v>59</v>
      </c>
      <c r="E85" s="42"/>
      <c r="F85" s="42"/>
      <c r="G85" s="38"/>
    </row>
    <row r="86" spans="1:7" ht="12" customHeight="1" x14ac:dyDescent="0.25">
      <c r="A86" s="35"/>
      <c r="B86" s="46" t="s">
        <v>60</v>
      </c>
      <c r="C86" s="47">
        <f>G27</f>
        <v>1265000</v>
      </c>
      <c r="D86" s="48">
        <f>(C86/C92)</f>
        <v>0.38276561073990073</v>
      </c>
      <c r="E86" s="42"/>
      <c r="F86" s="42"/>
      <c r="G86" s="38"/>
    </row>
    <row r="87" spans="1:7" ht="12" customHeight="1" x14ac:dyDescent="0.25">
      <c r="A87" s="35"/>
      <c r="B87" s="46" t="s">
        <v>61</v>
      </c>
      <c r="C87" s="49">
        <v>0</v>
      </c>
      <c r="D87" s="48">
        <v>0</v>
      </c>
      <c r="E87" s="42"/>
      <c r="F87" s="42"/>
      <c r="G87" s="38"/>
    </row>
    <row r="88" spans="1:7" ht="12" customHeight="1" x14ac:dyDescent="0.25">
      <c r="A88" s="35"/>
      <c r="B88" s="46" t="s">
        <v>62</v>
      </c>
      <c r="C88" s="47">
        <f>G43</f>
        <v>380000</v>
      </c>
      <c r="D88" s="48">
        <f>(C88/C92)</f>
        <v>0.11498097397720339</v>
      </c>
      <c r="E88" s="42"/>
      <c r="F88" s="42"/>
      <c r="G88" s="38"/>
    </row>
    <row r="89" spans="1:7" ht="12" customHeight="1" x14ac:dyDescent="0.25">
      <c r="A89" s="35"/>
      <c r="B89" s="46" t="s">
        <v>28</v>
      </c>
      <c r="C89" s="47">
        <f>G61</f>
        <v>1447340.6</v>
      </c>
      <c r="D89" s="48">
        <f>(C89/C92)</f>
        <v>0.43793850490723668</v>
      </c>
      <c r="E89" s="42"/>
      <c r="F89" s="42"/>
      <c r="G89" s="38"/>
    </row>
    <row r="90" spans="1:7" ht="12" customHeight="1" x14ac:dyDescent="0.25">
      <c r="A90" s="35"/>
      <c r="B90" s="46" t="s">
        <v>63</v>
      </c>
      <c r="C90" s="50">
        <f>G67</f>
        <v>150000</v>
      </c>
      <c r="D90" s="48">
        <f>(C90/C92)</f>
        <v>4.5387226569948702E-2</v>
      </c>
      <c r="E90" s="51"/>
      <c r="F90" s="51"/>
      <c r="G90" s="38"/>
    </row>
    <row r="91" spans="1:7" ht="12" customHeight="1" x14ac:dyDescent="0.25">
      <c r="A91" s="35"/>
      <c r="B91" s="46" t="s">
        <v>64</v>
      </c>
      <c r="C91" s="50">
        <v>62554</v>
      </c>
      <c r="D91" s="48">
        <f>(C91/C92)</f>
        <v>1.8927683805710475E-2</v>
      </c>
      <c r="E91" s="51"/>
      <c r="F91" s="51"/>
      <c r="G91" s="38"/>
    </row>
    <row r="92" spans="1:7" ht="12.75" customHeight="1" thickBot="1" x14ac:dyDescent="0.3">
      <c r="A92" s="35"/>
      <c r="B92" s="52" t="s">
        <v>112</v>
      </c>
      <c r="C92" s="53">
        <f>SUM(C86:C91)</f>
        <v>3304894.6</v>
      </c>
      <c r="D92" s="54">
        <f>SUM(D86:D91)</f>
        <v>0.99999999999999989</v>
      </c>
      <c r="E92" s="51"/>
      <c r="F92" s="51"/>
      <c r="G92" s="38"/>
    </row>
    <row r="93" spans="1:7" ht="12" customHeight="1" x14ac:dyDescent="0.25">
      <c r="A93" s="35"/>
      <c r="B93" s="39"/>
      <c r="C93" s="37"/>
      <c r="D93" s="37"/>
      <c r="E93" s="37"/>
      <c r="F93" s="37"/>
      <c r="G93" s="38"/>
    </row>
    <row r="94" spans="1:7" ht="12.75" customHeight="1" x14ac:dyDescent="0.25">
      <c r="A94" s="35"/>
      <c r="B94" s="14"/>
      <c r="C94" s="37"/>
      <c r="D94" s="37"/>
      <c r="E94" s="37"/>
      <c r="F94" s="37"/>
      <c r="G94" s="38"/>
    </row>
    <row r="95" spans="1:7" ht="12" customHeight="1" x14ac:dyDescent="0.25">
      <c r="A95" s="35"/>
      <c r="B95" s="69"/>
      <c r="C95" s="70" t="s">
        <v>65</v>
      </c>
      <c r="D95" s="69"/>
      <c r="E95" s="69"/>
      <c r="F95" s="51"/>
      <c r="G95" s="38"/>
    </row>
    <row r="96" spans="1:7" ht="12" customHeight="1" x14ac:dyDescent="0.25">
      <c r="A96" s="35"/>
      <c r="B96" s="71" t="s">
        <v>113</v>
      </c>
      <c r="C96" s="72">
        <v>140</v>
      </c>
      <c r="D96" s="72">
        <v>150</v>
      </c>
      <c r="E96" s="72">
        <v>160</v>
      </c>
      <c r="F96" s="55"/>
      <c r="G96" s="56"/>
    </row>
    <row r="97" spans="1:7" ht="12.75" customHeight="1" x14ac:dyDescent="0.25">
      <c r="A97" s="35"/>
      <c r="B97" s="71" t="s">
        <v>74</v>
      </c>
      <c r="C97" s="73">
        <f>(G71/C96)</f>
        <v>24317.554499999998</v>
      </c>
      <c r="D97" s="73">
        <f>(G71/D96)</f>
        <v>22696.3842</v>
      </c>
      <c r="E97" s="73">
        <f>(G71/E96)</f>
        <v>21277.860187499999</v>
      </c>
      <c r="F97" s="55"/>
      <c r="G97" s="56"/>
    </row>
    <row r="98" spans="1:7" ht="15.6" customHeight="1" x14ac:dyDescent="0.25">
      <c r="A98" s="35"/>
      <c r="B98" s="36" t="s">
        <v>114</v>
      </c>
      <c r="C98" s="40"/>
      <c r="D98" s="40"/>
      <c r="E98" s="40"/>
      <c r="F98" s="40"/>
      <c r="G98" s="40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509C31-A0CA-42E1-A549-4FD8C3EE7610}"/>
</file>

<file path=customXml/itemProps2.xml><?xml version="1.0" encoding="utf-8"?>
<ds:datastoreItem xmlns:ds="http://schemas.openxmlformats.org/officeDocument/2006/customXml" ds:itemID="{355CEBF9-095D-466A-9D69-DA5EA879F692}"/>
</file>

<file path=customXml/itemProps3.xml><?xml version="1.0" encoding="utf-8"?>
<ds:datastoreItem xmlns:ds="http://schemas.openxmlformats.org/officeDocument/2006/customXml" ds:itemID="{9B1A389B-E47C-4237-B2DC-65752C6733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grano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Veas Ledezma</dc:creator>
  <cp:lastModifiedBy>Valenzuela Pulgar Carolina Mónica</cp:lastModifiedBy>
  <dcterms:created xsi:type="dcterms:W3CDTF">2020-11-27T12:49:26Z</dcterms:created>
  <dcterms:modified xsi:type="dcterms:W3CDTF">2023-03-30T19:41:53Z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