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14280" windowHeight="18000"/>
  </bookViews>
  <sheets>
    <sheet name="MAIZ CHOCLO MULCH" sheetId="1" r:id="rId1"/>
  </sheets>
  <definedNames>
    <definedName name="_xlnm.Print_Area" localSheetId="0">'MAIZ CHOCLO MULCH'!$A$1:$G$104</definedName>
  </definedNames>
  <calcPr calcId="162913"/>
</workbook>
</file>

<file path=xl/calcChain.xml><?xml version="1.0" encoding="utf-8"?>
<calcChain xmlns="http://schemas.openxmlformats.org/spreadsheetml/2006/main">
  <c r="G74" i="1" l="1"/>
  <c r="G60" i="1" l="1"/>
  <c r="G12" i="1" l="1"/>
  <c r="G66" i="1"/>
  <c r="G58" i="1"/>
  <c r="G64" i="1" l="1"/>
  <c r="G65" i="1"/>
  <c r="G73" i="1" l="1"/>
  <c r="G72" i="1"/>
  <c r="G71" i="1"/>
  <c r="C98" i="1" s="1"/>
  <c r="G63" i="1"/>
  <c r="G61" i="1"/>
  <c r="G57" i="1"/>
  <c r="G56" i="1"/>
  <c r="G54" i="1"/>
  <c r="G48" i="1"/>
  <c r="G47" i="1"/>
  <c r="G46" i="1"/>
  <c r="G26" i="1"/>
  <c r="G45" i="1"/>
  <c r="G44" i="1"/>
  <c r="G39" i="1"/>
  <c r="G38" i="1"/>
  <c r="G37" i="1"/>
  <c r="G36" i="1"/>
  <c r="G31" i="1"/>
  <c r="G30" i="1"/>
  <c r="G29" i="1"/>
  <c r="G28" i="1"/>
  <c r="G27" i="1"/>
  <c r="G25" i="1"/>
  <c r="G24" i="1"/>
  <c r="G23" i="1"/>
  <c r="G22" i="1"/>
  <c r="G21" i="1"/>
  <c r="G79" i="1"/>
  <c r="G32" i="1" l="1"/>
  <c r="C94" i="1" s="1"/>
  <c r="G49" i="1"/>
  <c r="C96" i="1" s="1"/>
  <c r="G67" i="1"/>
  <c r="C97" i="1" s="1"/>
  <c r="G40" i="1"/>
  <c r="C95" i="1" s="1"/>
  <c r="G76" i="1" l="1"/>
  <c r="G77" i="1" s="1"/>
  <c r="G78" i="1" l="1"/>
  <c r="C99" i="1"/>
  <c r="C100" i="1" s="1"/>
  <c r="D95" i="1" s="1"/>
  <c r="G80" i="1" l="1"/>
  <c r="C104" i="1"/>
  <c r="D104" i="1"/>
  <c r="E104" i="1"/>
  <c r="D99" i="1"/>
  <c r="D96" i="1"/>
  <c r="D98" i="1"/>
  <c r="D94" i="1"/>
  <c r="D97" i="1"/>
  <c r="D100" i="1" l="1"/>
</calcChain>
</file>

<file path=xl/comments1.xml><?xml version="1.0" encoding="utf-8"?>
<comments xmlns="http://schemas.openxmlformats.org/spreadsheetml/2006/main">
  <authors>
    <author>Santibáñez González Oscar Patricio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Santibáñez González Oscar Patricio:</t>
        </r>
        <r>
          <rPr>
            <sz val="9"/>
            <color indexed="81"/>
            <rFont val="Tahoma"/>
            <family val="2"/>
          </rPr>
          <t xml:space="preserve">
tunel,  mulch o ambos?</t>
        </r>
      </text>
    </comment>
  </commentList>
</comments>
</file>

<file path=xl/sharedStrings.xml><?xml version="1.0" encoding="utf-8"?>
<sst xmlns="http://schemas.openxmlformats.org/spreadsheetml/2006/main" count="199" uniqueCount="131">
  <si>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</si>
  <si>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</si>
  <si>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</si>
  <si>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</si>
  <si>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</si>
  <si>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</si>
  <si>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</si>
  <si>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</si>
  <si>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</si>
  <si>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</si>
  <si>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</si>
  <si>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</si>
  <si>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</si>
  <si>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</si>
  <si>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</si>
  <si>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</si>
  <si>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</si>
  <si>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</si>
  <si>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</si>
  <si>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</si>
  <si>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</si>
  <si>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</si>
  <si>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</si>
  <si>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</si>
  <si>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</si>
  <si>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</si>
  <si>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</si>
  <si>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</si>
  <si>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</si>
  <si>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</si>
  <si>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</si>
  <si>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</si>
  <si>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</si>
  <si>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</si>
  <si>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</si>
  <si>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</si>
  <si>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</si>
  <si>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</si>
  <si>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HERBICIDAS</t>
  </si>
  <si>
    <t>Primagram Gold 660 SC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</si>
  <si>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</si>
  <si>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</si>
  <si>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</si>
  <si>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</si>
  <si>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</si>
  <si>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</si>
  <si>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</si>
  <si>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</si>
  <si>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</si>
  <si>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</si>
  <si>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</si>
  <si>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</si>
  <si>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</si>
  <si>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</si>
  <si>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</si>
  <si>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</si>
  <si>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</si>
  <si>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</si>
  <si>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</si>
  <si>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</si>
  <si>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</si>
  <si>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Doñihue</t>
  </si>
  <si>
    <t>Terminal Horticola</t>
  </si>
  <si>
    <t>Paleo de acequias</t>
  </si>
  <si>
    <t>Agosto</t>
  </si>
  <si>
    <t>Julio-Agosto</t>
  </si>
  <si>
    <t>Riego</t>
  </si>
  <si>
    <t>Limpia con cultivadora</t>
  </si>
  <si>
    <t>Aplicación de Fertilizantes</t>
  </si>
  <si>
    <t>Septiembre</t>
  </si>
  <si>
    <t>Ventilacion tunel</t>
  </si>
  <si>
    <t>Cosecha</t>
  </si>
  <si>
    <t>Diciembre</t>
  </si>
  <si>
    <t>Retiro de mulch al final del cultivo</t>
  </si>
  <si>
    <t>Diciembre-Enero</t>
  </si>
  <si>
    <t>Aporca</t>
  </si>
  <si>
    <t>Rastraje</t>
  </si>
  <si>
    <t>Mayo-Julio</t>
  </si>
  <si>
    <t>Melgadura</t>
  </si>
  <si>
    <t>Asequidura</t>
  </si>
  <si>
    <t>Junio</t>
  </si>
  <si>
    <t>Octubre</t>
  </si>
  <si>
    <t>Atrazina 500 SC</t>
  </si>
  <si>
    <t>Politileno</t>
  </si>
  <si>
    <t>Flete</t>
  </si>
  <si>
    <t>Rollo 2000 mts</t>
  </si>
  <si>
    <t xml:space="preserve">Unidad </t>
  </si>
  <si>
    <t>Ingreso a la feria</t>
  </si>
  <si>
    <t>RENDIMIENTO (unidad/Há.)</t>
  </si>
  <si>
    <t>Pamela</t>
  </si>
  <si>
    <t>15 diciembre</t>
  </si>
  <si>
    <t>5 Diciembre</t>
  </si>
  <si>
    <t>Heladas - sequia- exceso de lluvia - robo</t>
  </si>
  <si>
    <t>Instalación y Retiro de Tunel</t>
  </si>
  <si>
    <t>ESCENARIOS COSTO UNITARIO  ($/kg)</t>
  </si>
  <si>
    <t>Rendimiento (unidades/Ha)</t>
  </si>
  <si>
    <t xml:space="preserve">Costo unitario ($/unidades) </t>
  </si>
  <si>
    <t>Aplicación de herbicida e insecticida</t>
  </si>
  <si>
    <t>Retiro de planta bajo mulch</t>
  </si>
  <si>
    <t>Instalación de mulch</t>
  </si>
  <si>
    <t>Recolección y acopio</t>
  </si>
  <si>
    <t>Plantación y fertilización</t>
  </si>
  <si>
    <t>Instalación Mulch</t>
  </si>
  <si>
    <t xml:space="preserve"> </t>
  </si>
  <si>
    <t xml:space="preserve">Septiembre </t>
  </si>
  <si>
    <t xml:space="preserve"> Agosto</t>
  </si>
  <si>
    <t xml:space="preserve">Diciembre </t>
  </si>
  <si>
    <t>3. Precio esperado por ventas corresponde a precio en feria mayorista Baquedano y feria Lo Valledor.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</si>
  <si>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</si>
  <si>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</si>
  <si>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Medio-Alto</t>
  </si>
  <si>
    <t>PRECIO ESPERADO ponderado ($/unidad)</t>
  </si>
  <si>
    <t>Todas</t>
  </si>
  <si>
    <t>MAIZ CHOCLO MULCH</t>
  </si>
  <si>
    <t>Plantines choclo</t>
  </si>
  <si>
    <t>Mezcla Maicera 29-14-8</t>
  </si>
  <si>
    <t>Biotron plus</t>
  </si>
  <si>
    <t>Engeo 247 SC</t>
  </si>
  <si>
    <t>Vertimec 018 ec</t>
  </si>
  <si>
    <t>L</t>
  </si>
  <si>
    <t>u</t>
  </si>
  <si>
    <t>SEMILLA-PLANTIN</t>
  </si>
  <si>
    <t>Enero</t>
  </si>
  <si>
    <t>Orthene 75 WP</t>
  </si>
  <si>
    <t>Keep (Coadyuvante)</t>
  </si>
  <si>
    <t>6. El  costo de la mano de obra incluye impuestos e  imposiciones.</t>
  </si>
  <si>
    <t>5. El costo de la maquinaria incluye costo del operador, combustible y  arriendo de la maquinaria propiamente tal.</t>
  </si>
  <si>
    <t>4. Los insumos aplicados (tipo y dosis) son referenciales y deben correspoder al territorio en particular.</t>
  </si>
  <si>
    <t>2. Precio de Insumos corresponde a  precios  colocados en el predio.</t>
  </si>
  <si>
    <t>Septiembre-Noviembre</t>
  </si>
  <si>
    <t>Septiembre-Octubre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</si>
</sst>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41" fontId="10" fillId="0" borderId="0" applyFont="0" applyFill="0" applyBorder="0" applyAlignment="0" applyProtection="0"/>
    <xf numFmtId="164" fontId="1" fillId="0" borderId="12" applyFont="0" applyFill="0" applyBorder="0" applyAlignment="0" applyProtection="0"/>
  </cellStyleXfs>
  <cellXfs count="129">
    <xf numFmtId="0" fontId="0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49" fontId="3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4" fillId="3" borderId="25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/>
    </xf>
    <xf numFmtId="3" fontId="4" fillId="3" borderId="25" xfId="0" applyNumberFormat="1" applyFont="1" applyFill="1" applyBorder="1" applyAlignment="1">
      <alignment vertical="center"/>
    </xf>
    <xf numFmtId="0" fontId="2" fillId="2" borderId="13" xfId="0" applyFont="1" applyFill="1" applyBorder="1" applyAlignment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3" fontId="2" fillId="2" borderId="13" xfId="0" applyNumberFormat="1" applyFont="1" applyFill="1" applyBorder="1" applyAlignment="1"/>
    <xf numFmtId="49" fontId="3" fillId="5" borderId="14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49" fontId="3" fillId="5" borderId="17" xfId="0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166" fontId="3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 applyAlignment="1"/>
    <xf numFmtId="49" fontId="5" fillId="2" borderId="19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horizontal="right" vertical="center"/>
    </xf>
    <xf numFmtId="9" fontId="2" fillId="2" borderId="20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49" fontId="5" fillId="7" borderId="21" xfId="0" applyNumberFormat="1" applyFont="1" applyFill="1" applyBorder="1" applyAlignment="1">
      <alignment vertical="center"/>
    </xf>
    <xf numFmtId="167" fontId="5" fillId="7" borderId="22" xfId="0" applyNumberFormat="1" applyFont="1" applyFill="1" applyBorder="1" applyAlignment="1">
      <alignment horizontal="right" vertical="center"/>
    </xf>
    <xf numFmtId="9" fontId="5" fillId="7" borderId="23" xfId="0" applyNumberFormat="1" applyFont="1" applyFill="1" applyBorder="1" applyAlignment="1">
      <alignment horizontal="center" vertical="center"/>
    </xf>
    <xf numFmtId="49" fontId="5" fillId="9" borderId="31" xfId="0" applyNumberFormat="1" applyFont="1" applyFill="1" applyBorder="1" applyAlignment="1">
      <alignment vertical="center"/>
    </xf>
    <xf numFmtId="49" fontId="5" fillId="9" borderId="21" xfId="0" applyNumberFormat="1" applyFont="1" applyFill="1" applyBorder="1" applyAlignment="1">
      <alignment vertical="center"/>
    </xf>
    <xf numFmtId="167" fontId="5" fillId="9" borderId="22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1" fontId="5" fillId="9" borderId="32" xfId="1" applyFont="1" applyFill="1" applyBorder="1" applyAlignment="1">
      <alignment vertical="center"/>
    </xf>
    <xf numFmtId="41" fontId="5" fillId="9" borderId="33" xfId="1" applyFont="1" applyFill="1" applyBorder="1" applyAlignment="1">
      <alignment vertical="center"/>
    </xf>
    <xf numFmtId="166" fontId="11" fillId="5" borderId="16" xfId="0" applyNumberFormat="1" applyFont="1" applyFill="1" applyBorder="1" applyAlignment="1">
      <alignment vertical="center"/>
    </xf>
    <xf numFmtId="166" fontId="11" fillId="3" borderId="18" xfId="0" applyNumberFormat="1" applyFont="1" applyFill="1" applyBorder="1" applyAlignment="1">
      <alignment vertical="center"/>
    </xf>
    <xf numFmtId="166" fontId="11" fillId="5" borderId="18" xfId="0" applyNumberFormat="1" applyFont="1" applyFill="1" applyBorder="1" applyAlignment="1">
      <alignment vertical="center"/>
    </xf>
    <xf numFmtId="166" fontId="11" fillId="10" borderId="18" xfId="0" applyNumberFormat="1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/>
    <xf numFmtId="49" fontId="2" fillId="2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/>
    <xf numFmtId="49" fontId="2" fillId="2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/>
    <xf numFmtId="49" fontId="5" fillId="7" borderId="42" xfId="0" applyNumberFormat="1" applyFont="1" applyFill="1" applyBorder="1" applyAlignment="1">
      <alignment vertical="center"/>
    </xf>
    <xf numFmtId="49" fontId="5" fillId="7" borderId="24" xfId="0" applyNumberFormat="1" applyFont="1" applyFill="1" applyBorder="1" applyAlignment="1">
      <alignment horizontal="right" vertical="center"/>
    </xf>
    <xf numFmtId="49" fontId="2" fillId="7" borderId="43" xfId="0" applyNumberFormat="1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9" fillId="8" borderId="28" xfId="0" applyNumberFormat="1" applyFont="1" applyFill="1" applyBorder="1" applyAlignment="1">
      <alignment horizontal="center" vertical="center"/>
    </xf>
    <xf numFmtId="49" fontId="9" fillId="8" borderId="29" xfId="0" applyNumberFormat="1" applyFont="1" applyFill="1" applyBorder="1" applyAlignment="1">
      <alignment horizontal="center" vertical="center"/>
    </xf>
    <xf numFmtId="49" fontId="9" fillId="8" borderId="30" xfId="0" applyNumberFormat="1" applyFont="1" applyFill="1" applyBorder="1" applyAlignment="1">
      <alignment horizontal="center" vertical="center"/>
    </xf>
    <xf numFmtId="49" fontId="8" fillId="8" borderId="28" xfId="0" applyNumberFormat="1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0" fillId="2" borderId="44" xfId="0" applyFill="1" applyBorder="1"/>
    <xf numFmtId="49" fontId="3" fillId="3" borderId="45" xfId="0" applyNumberFormat="1" applyFont="1" applyFill="1" applyBorder="1" applyAlignment="1">
      <alignment vertical="center" wrapText="1"/>
    </xf>
    <xf numFmtId="3" fontId="14" fillId="0" borderId="46" xfId="0" applyNumberFormat="1" applyFont="1" applyBorder="1" applyAlignment="1">
      <alignment horizontal="right"/>
    </xf>
    <xf numFmtId="0" fontId="2" fillId="2" borderId="5" xfId="0" applyFont="1" applyFill="1" applyBorder="1"/>
    <xf numFmtId="49" fontId="4" fillId="3" borderId="26" xfId="0" applyNumberFormat="1" applyFont="1" applyFill="1" applyBorder="1" applyAlignment="1">
      <alignment horizontal="left" wrapText="1"/>
    </xf>
    <xf numFmtId="49" fontId="4" fillId="3" borderId="27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2" fillId="2" borderId="45" xfId="0" applyNumberFormat="1" applyFont="1" applyFill="1" applyBorder="1" applyAlignment="1">
      <alignment vertical="center" wrapText="1"/>
    </xf>
    <xf numFmtId="49" fontId="2" fillId="2" borderId="26" xfId="0" applyNumberFormat="1" applyFont="1" applyFill="1" applyBorder="1" applyAlignment="1">
      <alignment vertical="center" wrapText="1"/>
    </xf>
    <xf numFmtId="49" fontId="2" fillId="2" borderId="27" xfId="0" applyNumberFormat="1" applyFont="1" applyFill="1" applyBorder="1" applyAlignment="1">
      <alignment vertical="center" wrapText="1"/>
    </xf>
    <xf numFmtId="3" fontId="14" fillId="0" borderId="46" xfId="0" applyNumberFormat="1" applyFont="1" applyBorder="1" applyAlignment="1">
      <alignment horizontal="right" wrapText="1"/>
    </xf>
    <xf numFmtId="49" fontId="2" fillId="2" borderId="26" xfId="0" applyNumberFormat="1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15" fillId="2" borderId="47" xfId="0" applyFont="1" applyFill="1" applyBorder="1" applyAlignment="1">
      <alignment wrapText="1"/>
    </xf>
    <xf numFmtId="14" fontId="15" fillId="2" borderId="6" xfId="0" applyNumberFormat="1" applyFont="1" applyFill="1" applyBorder="1" applyAlignment="1"/>
    <xf numFmtId="0" fontId="15" fillId="2" borderId="3" xfId="0" applyFont="1" applyFill="1" applyBorder="1" applyAlignment="1"/>
    <xf numFmtId="0" fontId="15" fillId="2" borderId="6" xfId="0" applyFont="1" applyFill="1" applyBorder="1" applyAlignment="1"/>
    <xf numFmtId="0" fontId="15" fillId="2" borderId="6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8" xfId="0" applyFont="1" applyFill="1" applyBorder="1" applyAlignment="1"/>
    <xf numFmtId="49" fontId="16" fillId="3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/>
    <xf numFmtId="0" fontId="15" fillId="2" borderId="8" xfId="0" applyFont="1" applyFill="1" applyBorder="1" applyAlignment="1">
      <alignment horizontal="left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right"/>
    </xf>
    <xf numFmtId="0" fontId="0" fillId="2" borderId="44" xfId="0" applyFont="1" applyFill="1" applyBorder="1" applyAlignment="1"/>
    <xf numFmtId="0" fontId="2" fillId="2" borderId="2" xfId="0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0" fillId="0" borderId="44" xfId="0" applyFill="1" applyBorder="1"/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7" fillId="3" borderId="9" xfId="0" applyNumberFormat="1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vertical="center"/>
    </xf>
    <xf numFmtId="3" fontId="17" fillId="3" borderId="9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5" fillId="2" borderId="11" xfId="0" applyFont="1" applyFill="1" applyBorder="1" applyAlignment="1"/>
    <xf numFmtId="3" fontId="15" fillId="2" borderId="11" xfId="0" applyNumberFormat="1" applyFont="1" applyFill="1" applyBorder="1" applyAlignment="1"/>
    <xf numFmtId="0" fontId="0" fillId="0" borderId="12" xfId="0" applyNumberFormat="1" applyFont="1" applyBorder="1" applyAlignment="1"/>
    <xf numFmtId="0" fontId="5" fillId="0" borderId="9" xfId="0" applyFont="1" applyFill="1" applyBorder="1" applyAlignment="1">
      <alignment vertical="center"/>
    </xf>
  </cellXfs>
  <cellStyles count="3">
    <cellStyle name="Millares [0]" xfId="1" builtinId="6"/>
    <cellStyle name="Millares 8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7</xdr:col>
      <xdr:colOff>0</xdr:colOff>
      <xdr:row>7</xdr:row>
      <xdr:rowOff>73090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76200"/>
          <a:ext cx="7524750" cy="133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7"/>
  <sheetViews>
    <sheetView showGridLines="0" tabSelected="1" topLeftCell="B1" zoomScaleNormal="100" workbookViewId="0">
      <selection activeCell="C9" sqref="C9"/>
    </sheetView>
  </sheetViews>
  <sheetFormatPr baseColWidth="10" defaultColWidth="10.85546875" defaultRowHeight="11.25" customHeight="1" x14ac:dyDescent="0.25"/>
  <cols>
    <col min="1" max="1" width="10.7109375" style="5" customWidth="1"/>
    <col min="2" max="2" width="27.28515625" style="4" customWidth="1"/>
    <col min="3" max="3" width="19.42578125" style="52" customWidth="1"/>
    <col min="4" max="4" width="14.140625" style="53" bestFit="1" customWidth="1"/>
    <col min="5" max="5" width="17.140625" style="53" customWidth="1"/>
    <col min="6" max="6" width="11" style="4" customWidth="1"/>
    <col min="7" max="7" width="23.85546875" style="4" customWidth="1"/>
    <col min="8" max="255" width="10.85546875" style="4" customWidth="1"/>
    <col min="256" max="16384" width="10.85546875" style="5"/>
  </cols>
  <sheetData>
    <row r="1" spans="1:255" ht="15" customHeight="1" x14ac:dyDescent="0.25">
      <c r="B1" s="1"/>
      <c r="C1" s="2"/>
      <c r="D1" s="3"/>
      <c r="E1" s="3"/>
      <c r="F1" s="1"/>
      <c r="G1" s="1"/>
    </row>
    <row r="2" spans="1:255" ht="15" customHeight="1" x14ac:dyDescent="0.25">
      <c r="B2" s="1"/>
      <c r="C2" s="2"/>
      <c r="D2" s="3"/>
      <c r="E2" s="3"/>
      <c r="F2" s="1"/>
      <c r="G2" s="1"/>
    </row>
    <row r="3" spans="1:255" ht="15" customHeight="1" x14ac:dyDescent="0.25">
      <c r="B3" s="1"/>
      <c r="C3" s="2"/>
      <c r="D3" s="3"/>
      <c r="E3" s="3"/>
      <c r="F3" s="1"/>
      <c r="G3" s="1"/>
    </row>
    <row r="4" spans="1:255" ht="15" customHeight="1" x14ac:dyDescent="0.25">
      <c r="B4" s="1"/>
      <c r="C4" s="2"/>
      <c r="D4" s="3"/>
      <c r="E4" s="3"/>
      <c r="F4" s="1"/>
      <c r="G4" s="1"/>
    </row>
    <row r="5" spans="1:255" ht="15" customHeight="1" x14ac:dyDescent="0.25">
      <c r="B5" s="1"/>
      <c r="C5" s="2"/>
      <c r="D5" s="3"/>
      <c r="E5" s="3"/>
      <c r="F5" s="1"/>
      <c r="G5" s="1"/>
    </row>
    <row r="6" spans="1:255" ht="15" customHeight="1" x14ac:dyDescent="0.25">
      <c r="B6" s="1"/>
      <c r="C6" s="2"/>
      <c r="D6" s="3"/>
      <c r="E6" s="3"/>
      <c r="F6" s="1"/>
      <c r="G6" s="1"/>
    </row>
    <row r="7" spans="1:255" ht="15" customHeight="1" x14ac:dyDescent="0.25">
      <c r="B7" s="1"/>
      <c r="C7" s="2"/>
      <c r="D7" s="3"/>
      <c r="E7" s="3"/>
      <c r="F7" s="1"/>
      <c r="G7" s="1"/>
    </row>
    <row r="8" spans="1:255" ht="15" customHeight="1" x14ac:dyDescent="0.25">
      <c r="B8" s="6"/>
      <c r="C8" s="7"/>
      <c r="D8" s="3"/>
      <c r="E8" s="8"/>
      <c r="F8" s="9"/>
      <c r="G8" s="9"/>
    </row>
    <row r="9" spans="1:255" s="88" customFormat="1" ht="27.75" customHeight="1" x14ac:dyDescent="0.25">
      <c r="A9" s="81"/>
      <c r="B9" s="82" t="s">
        <v>0</v>
      </c>
      <c r="C9" s="83" t="s">
        <v>113</v>
      </c>
      <c r="D9" s="84"/>
      <c r="E9" s="85" t="s">
        <v>88</v>
      </c>
      <c r="F9" s="86"/>
      <c r="G9" s="83">
        <v>30000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</row>
    <row r="10" spans="1:255" s="88" customFormat="1" ht="25.5" customHeight="1" x14ac:dyDescent="0.25">
      <c r="A10" s="81"/>
      <c r="B10" s="89" t="s">
        <v>1</v>
      </c>
      <c r="C10" s="83" t="s">
        <v>89</v>
      </c>
      <c r="D10" s="84"/>
      <c r="E10" s="90" t="s">
        <v>2</v>
      </c>
      <c r="F10" s="91"/>
      <c r="G10" s="83" t="s">
        <v>90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</row>
    <row r="11" spans="1:255" s="88" customFormat="1" ht="18" customHeight="1" x14ac:dyDescent="0.25">
      <c r="A11" s="81"/>
      <c r="B11" s="89" t="s">
        <v>3</v>
      </c>
      <c r="C11" s="83" t="s">
        <v>110</v>
      </c>
      <c r="D11" s="84"/>
      <c r="E11" s="90" t="s">
        <v>111</v>
      </c>
      <c r="F11" s="91"/>
      <c r="G11" s="83">
        <v>250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</row>
    <row r="12" spans="1:255" s="88" customFormat="1" ht="15" x14ac:dyDescent="0.25">
      <c r="A12" s="81"/>
      <c r="B12" s="89" t="s">
        <v>4</v>
      </c>
      <c r="C12" s="83" t="s">
        <v>5</v>
      </c>
      <c r="D12" s="84"/>
      <c r="E12" s="74" t="s">
        <v>6</v>
      </c>
      <c r="F12" s="75"/>
      <c r="G12" s="83">
        <f>(G9*G11)</f>
        <v>7500000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 s="88" customFormat="1" ht="15" customHeight="1" x14ac:dyDescent="0.25">
      <c r="A13" s="81"/>
      <c r="B13" s="89" t="s">
        <v>7</v>
      </c>
      <c r="C13" s="83" t="s">
        <v>61</v>
      </c>
      <c r="D13" s="84"/>
      <c r="E13" s="90" t="s">
        <v>8</v>
      </c>
      <c r="F13" s="91"/>
      <c r="G13" s="83" t="s">
        <v>62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pans="1:255" s="88" customFormat="1" ht="15" x14ac:dyDescent="0.25">
      <c r="A14" s="81"/>
      <c r="B14" s="89" t="s">
        <v>9</v>
      </c>
      <c r="C14" s="92" t="s">
        <v>112</v>
      </c>
      <c r="D14" s="84"/>
      <c r="E14" s="90" t="s">
        <v>10</v>
      </c>
      <c r="F14" s="91"/>
      <c r="G14" s="92" t="s">
        <v>91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</row>
    <row r="15" spans="1:255" s="88" customFormat="1" ht="25.5" customHeight="1" x14ac:dyDescent="0.25">
      <c r="A15" s="81"/>
      <c r="B15" s="89" t="s">
        <v>11</v>
      </c>
      <c r="C15" s="92" t="s">
        <v>122</v>
      </c>
      <c r="D15" s="84"/>
      <c r="E15" s="93" t="s">
        <v>12</v>
      </c>
      <c r="F15" s="94"/>
      <c r="G15" s="92" t="s">
        <v>92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</row>
    <row r="16" spans="1:255" customFormat="1" ht="12" customHeight="1" x14ac:dyDescent="0.25">
      <c r="A16" s="95"/>
      <c r="B16" s="96"/>
      <c r="C16" s="97"/>
      <c r="D16" s="98"/>
      <c r="E16" s="99"/>
      <c r="F16" s="99"/>
      <c r="G16" s="100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</row>
    <row r="17" spans="1:255" customFormat="1" ht="12" customHeight="1" x14ac:dyDescent="0.25">
      <c r="A17" s="102"/>
      <c r="B17" s="103" t="s">
        <v>13</v>
      </c>
      <c r="C17" s="104"/>
      <c r="D17" s="104"/>
      <c r="E17" s="104"/>
      <c r="F17" s="104"/>
      <c r="G17" s="104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</row>
    <row r="18" spans="1:255" customFormat="1" ht="12" customHeight="1" x14ac:dyDescent="0.25">
      <c r="A18" s="95"/>
      <c r="B18" s="105"/>
      <c r="C18" s="106"/>
      <c r="D18" s="106"/>
      <c r="E18" s="106"/>
      <c r="F18" s="107"/>
      <c r="G18" s="108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</row>
    <row r="19" spans="1:255" customFormat="1" ht="12" customHeight="1" x14ac:dyDescent="0.25">
      <c r="A19" s="109"/>
      <c r="B19" s="10" t="s">
        <v>14</v>
      </c>
      <c r="C19" s="11"/>
      <c r="D19" s="12"/>
      <c r="E19" s="12"/>
      <c r="F19" s="13"/>
      <c r="G19" s="110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</row>
    <row r="20" spans="1:255" customFormat="1" ht="24" customHeight="1" x14ac:dyDescent="0.25">
      <c r="A20" s="109"/>
      <c r="B20" s="111" t="s">
        <v>15</v>
      </c>
      <c r="C20" s="112" t="s">
        <v>16</v>
      </c>
      <c r="D20" s="112" t="s">
        <v>17</v>
      </c>
      <c r="E20" s="111" t="s">
        <v>18</v>
      </c>
      <c r="F20" s="112" t="s">
        <v>19</v>
      </c>
      <c r="G20" s="111" t="s">
        <v>20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</row>
    <row r="21" spans="1:255" s="119" customFormat="1" ht="12" customHeight="1" x14ac:dyDescent="0.25">
      <c r="A21" s="113"/>
      <c r="B21" s="114" t="s">
        <v>63</v>
      </c>
      <c r="C21" s="115" t="s">
        <v>21</v>
      </c>
      <c r="D21" s="115">
        <v>4</v>
      </c>
      <c r="E21" s="115" t="s">
        <v>64</v>
      </c>
      <c r="F21" s="116">
        <v>25000</v>
      </c>
      <c r="G21" s="117">
        <f>(D21*F21)</f>
        <v>100000</v>
      </c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</row>
    <row r="22" spans="1:255" s="119" customFormat="1" ht="12" customHeight="1" x14ac:dyDescent="0.25">
      <c r="A22" s="113"/>
      <c r="B22" s="114" t="s">
        <v>101</v>
      </c>
      <c r="C22" s="115" t="s">
        <v>21</v>
      </c>
      <c r="D22" s="115">
        <v>4</v>
      </c>
      <c r="E22" s="115" t="s">
        <v>65</v>
      </c>
      <c r="F22" s="116">
        <v>25000</v>
      </c>
      <c r="G22" s="117">
        <f>(D22*F22)</f>
        <v>100000</v>
      </c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</row>
    <row r="23" spans="1:255" s="119" customFormat="1" ht="12" customHeight="1" x14ac:dyDescent="0.25">
      <c r="A23" s="113"/>
      <c r="B23" s="114" t="s">
        <v>99</v>
      </c>
      <c r="C23" s="115" t="s">
        <v>21</v>
      </c>
      <c r="D23" s="115">
        <v>4</v>
      </c>
      <c r="E23" s="115" t="s">
        <v>65</v>
      </c>
      <c r="F23" s="116">
        <v>25000</v>
      </c>
      <c r="G23" s="117">
        <f>(D23*F23)</f>
        <v>100000</v>
      </c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</row>
    <row r="24" spans="1:255" s="119" customFormat="1" ht="12" customHeight="1" x14ac:dyDescent="0.25">
      <c r="A24" s="113"/>
      <c r="B24" s="114" t="s">
        <v>66</v>
      </c>
      <c r="C24" s="115" t="s">
        <v>21</v>
      </c>
      <c r="D24" s="115">
        <v>10</v>
      </c>
      <c r="E24" s="115" t="s">
        <v>129</v>
      </c>
      <c r="F24" s="116">
        <v>25000</v>
      </c>
      <c r="G24" s="117">
        <f>(D24*F24)</f>
        <v>250000</v>
      </c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</row>
    <row r="25" spans="1:255" s="119" customFormat="1" ht="12" customHeight="1" x14ac:dyDescent="0.25">
      <c r="A25" s="113"/>
      <c r="B25" s="114" t="s">
        <v>68</v>
      </c>
      <c r="C25" s="115" t="s">
        <v>21</v>
      </c>
      <c r="D25" s="115">
        <v>4</v>
      </c>
      <c r="E25" s="115" t="s">
        <v>69</v>
      </c>
      <c r="F25" s="116">
        <v>25000</v>
      </c>
      <c r="G25" s="117">
        <f t="shared" ref="G25:G31" si="0">(D25*F25)</f>
        <v>100000</v>
      </c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</row>
    <row r="26" spans="1:255" s="119" customFormat="1" ht="12" customHeight="1" x14ac:dyDescent="0.25">
      <c r="A26" s="113"/>
      <c r="B26" s="114" t="s">
        <v>97</v>
      </c>
      <c r="C26" s="115" t="s">
        <v>21</v>
      </c>
      <c r="D26" s="115">
        <v>3</v>
      </c>
      <c r="E26" s="115" t="s">
        <v>129</v>
      </c>
      <c r="F26" s="116">
        <v>25000</v>
      </c>
      <c r="G26" s="117">
        <f>(D26*F26)</f>
        <v>75000</v>
      </c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</row>
    <row r="27" spans="1:255" s="119" customFormat="1" ht="12" customHeight="1" x14ac:dyDescent="0.25">
      <c r="A27" s="113"/>
      <c r="B27" s="114" t="s">
        <v>98</v>
      </c>
      <c r="C27" s="115" t="s">
        <v>21</v>
      </c>
      <c r="D27" s="115">
        <v>6</v>
      </c>
      <c r="E27" s="115" t="s">
        <v>69</v>
      </c>
      <c r="F27" s="116">
        <v>25000</v>
      </c>
      <c r="G27" s="117">
        <f t="shared" si="0"/>
        <v>150000</v>
      </c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</row>
    <row r="28" spans="1:255" s="119" customFormat="1" ht="12" customHeight="1" x14ac:dyDescent="0.25">
      <c r="A28" s="113"/>
      <c r="B28" s="114" t="s">
        <v>70</v>
      </c>
      <c r="C28" s="115" t="s">
        <v>21</v>
      </c>
      <c r="D28" s="115">
        <v>8</v>
      </c>
      <c r="E28" s="115" t="s">
        <v>69</v>
      </c>
      <c r="F28" s="116">
        <v>25000</v>
      </c>
      <c r="G28" s="117">
        <f t="shared" si="0"/>
        <v>200000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</row>
    <row r="29" spans="1:255" s="119" customFormat="1" ht="12" customHeight="1" x14ac:dyDescent="0.25">
      <c r="A29" s="113"/>
      <c r="B29" s="114" t="s">
        <v>93</v>
      </c>
      <c r="C29" s="115" t="s">
        <v>21</v>
      </c>
      <c r="D29" s="115">
        <v>6</v>
      </c>
      <c r="E29" s="115" t="s">
        <v>130</v>
      </c>
      <c r="F29" s="116">
        <v>25000</v>
      </c>
      <c r="G29" s="117">
        <f t="shared" si="0"/>
        <v>150000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</row>
    <row r="30" spans="1:255" s="119" customFormat="1" ht="12" customHeight="1" x14ac:dyDescent="0.25">
      <c r="A30" s="113"/>
      <c r="B30" s="114" t="s">
        <v>71</v>
      </c>
      <c r="C30" s="115" t="s">
        <v>21</v>
      </c>
      <c r="D30" s="115">
        <v>28</v>
      </c>
      <c r="E30" s="115" t="s">
        <v>72</v>
      </c>
      <c r="F30" s="116">
        <v>25000</v>
      </c>
      <c r="G30" s="117">
        <f t="shared" si="0"/>
        <v>700000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</row>
    <row r="31" spans="1:255" s="119" customFormat="1" ht="12" customHeight="1" x14ac:dyDescent="0.25">
      <c r="A31" s="113"/>
      <c r="B31" s="114" t="s">
        <v>73</v>
      </c>
      <c r="C31" s="115" t="s">
        <v>21</v>
      </c>
      <c r="D31" s="115">
        <v>2</v>
      </c>
      <c r="E31" s="115" t="s">
        <v>74</v>
      </c>
      <c r="F31" s="116">
        <v>25000</v>
      </c>
      <c r="G31" s="117">
        <f t="shared" si="0"/>
        <v>50000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</row>
    <row r="32" spans="1:255" customFormat="1" ht="11.25" customHeight="1" x14ac:dyDescent="0.25">
      <c r="A32" s="101"/>
      <c r="B32" s="120" t="s">
        <v>22</v>
      </c>
      <c r="C32" s="121"/>
      <c r="D32" s="121"/>
      <c r="E32" s="121"/>
      <c r="F32" s="122"/>
      <c r="G32" s="123">
        <f>SUM(G21:G31)</f>
        <v>1975000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</row>
    <row r="33" spans="1:255" customFormat="1" ht="15.75" customHeight="1" x14ac:dyDescent="0.25">
      <c r="A33" s="109"/>
      <c r="B33" s="124"/>
      <c r="C33" s="125"/>
      <c r="D33" s="125"/>
      <c r="E33" s="125"/>
      <c r="F33" s="126"/>
      <c r="G33" s="126"/>
      <c r="H33" s="101"/>
      <c r="I33" s="101"/>
      <c r="J33" s="101"/>
      <c r="K33" s="127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</row>
    <row r="34" spans="1:255" customFormat="1" ht="12" customHeight="1" x14ac:dyDescent="0.25">
      <c r="A34" s="109"/>
      <c r="B34" s="10" t="s">
        <v>23</v>
      </c>
      <c r="C34" s="11"/>
      <c r="D34" s="12"/>
      <c r="E34" s="12"/>
      <c r="F34" s="13"/>
      <c r="G34" s="11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</row>
    <row r="35" spans="1:255" customFormat="1" ht="24" customHeight="1" x14ac:dyDescent="0.25">
      <c r="A35" s="109"/>
      <c r="B35" s="111" t="s">
        <v>15</v>
      </c>
      <c r="C35" s="112" t="s">
        <v>16</v>
      </c>
      <c r="D35" s="112" t="s">
        <v>17</v>
      </c>
      <c r="E35" s="111" t="s">
        <v>18</v>
      </c>
      <c r="F35" s="112" t="s">
        <v>19</v>
      </c>
      <c r="G35" s="111" t="s">
        <v>20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</row>
    <row r="36" spans="1:255" s="119" customFormat="1" ht="12" customHeight="1" x14ac:dyDescent="0.25">
      <c r="A36" s="113"/>
      <c r="B36" s="114" t="s">
        <v>102</v>
      </c>
      <c r="C36" s="115" t="s">
        <v>60</v>
      </c>
      <c r="D36" s="115">
        <v>2</v>
      </c>
      <c r="E36" s="115" t="s">
        <v>65</v>
      </c>
      <c r="F36" s="116">
        <v>30000</v>
      </c>
      <c r="G36" s="117">
        <f>(D36*F36)</f>
        <v>60000</v>
      </c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</row>
    <row r="37" spans="1:255" s="119" customFormat="1" ht="12" customHeight="1" x14ac:dyDescent="0.25">
      <c r="A37" s="113"/>
      <c r="B37" s="114" t="s">
        <v>78</v>
      </c>
      <c r="C37" s="115" t="s">
        <v>60</v>
      </c>
      <c r="D37" s="115">
        <v>1</v>
      </c>
      <c r="E37" s="115" t="s">
        <v>65</v>
      </c>
      <c r="F37" s="116">
        <v>30000</v>
      </c>
      <c r="G37" s="117">
        <f>(D37*F37)</f>
        <v>30000</v>
      </c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</row>
    <row r="38" spans="1:255" s="119" customFormat="1" ht="12" customHeight="1" x14ac:dyDescent="0.25">
      <c r="A38" s="113"/>
      <c r="B38" s="114" t="s">
        <v>75</v>
      </c>
      <c r="C38" s="115" t="s">
        <v>60</v>
      </c>
      <c r="D38" s="115">
        <v>2</v>
      </c>
      <c r="E38" s="115" t="s">
        <v>69</v>
      </c>
      <c r="F38" s="116">
        <v>30000</v>
      </c>
      <c r="G38" s="117">
        <f>(D38*F38)</f>
        <v>60000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</row>
    <row r="39" spans="1:255" s="119" customFormat="1" ht="12" customHeight="1" x14ac:dyDescent="0.25">
      <c r="A39" s="113"/>
      <c r="B39" s="114" t="s">
        <v>67</v>
      </c>
      <c r="C39" s="115" t="s">
        <v>60</v>
      </c>
      <c r="D39" s="115">
        <v>2</v>
      </c>
      <c r="E39" s="115" t="s">
        <v>69</v>
      </c>
      <c r="F39" s="116">
        <v>30000</v>
      </c>
      <c r="G39" s="117">
        <f>(D39*F39)</f>
        <v>60000</v>
      </c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</row>
    <row r="40" spans="1:255" customFormat="1" ht="11.25" customHeight="1" x14ac:dyDescent="0.25">
      <c r="A40" s="101"/>
      <c r="B40" s="120" t="s">
        <v>24</v>
      </c>
      <c r="C40" s="121"/>
      <c r="D40" s="121"/>
      <c r="E40" s="121"/>
      <c r="F40" s="122"/>
      <c r="G40" s="123">
        <f>SUM(G36:G39)</f>
        <v>210000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customFormat="1" ht="15.75" customHeight="1" x14ac:dyDescent="0.25">
      <c r="A41" s="109"/>
      <c r="B41" s="124"/>
      <c r="C41" s="125"/>
      <c r="D41" s="125"/>
      <c r="E41" s="125"/>
      <c r="F41" s="126"/>
      <c r="G41" s="126"/>
      <c r="H41" s="101"/>
      <c r="I41" s="101"/>
      <c r="J41" s="101"/>
      <c r="K41" s="127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customFormat="1" ht="12" customHeight="1" x14ac:dyDescent="0.25">
      <c r="A42" s="109"/>
      <c r="B42" s="10" t="s">
        <v>25</v>
      </c>
      <c r="C42" s="11"/>
      <c r="D42" s="12"/>
      <c r="E42" s="12"/>
      <c r="F42" s="13"/>
      <c r="G42" s="110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customFormat="1" ht="24" customHeight="1" x14ac:dyDescent="0.25">
      <c r="A43" s="109"/>
      <c r="B43" s="111" t="s">
        <v>15</v>
      </c>
      <c r="C43" s="112" t="s">
        <v>16</v>
      </c>
      <c r="D43" s="112" t="s">
        <v>17</v>
      </c>
      <c r="E43" s="111" t="s">
        <v>18</v>
      </c>
      <c r="F43" s="112" t="s">
        <v>19</v>
      </c>
      <c r="G43" s="111" t="s">
        <v>20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s="119" customFormat="1" ht="12" customHeight="1" x14ac:dyDescent="0.25">
      <c r="A44" s="113"/>
      <c r="B44" s="114" t="s">
        <v>28</v>
      </c>
      <c r="C44" s="115" t="s">
        <v>26</v>
      </c>
      <c r="D44" s="115">
        <v>1</v>
      </c>
      <c r="E44" s="115" t="s">
        <v>27</v>
      </c>
      <c r="F44" s="116">
        <v>94500</v>
      </c>
      <c r="G44" s="117">
        <f t="shared" ref="G44:G48" si="1">(D44*F44)</f>
        <v>94500</v>
      </c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  <c r="IR44" s="118"/>
      <c r="IS44" s="118"/>
      <c r="IT44" s="118"/>
      <c r="IU44" s="118"/>
    </row>
    <row r="45" spans="1:255" s="119" customFormat="1" ht="12" customHeight="1" x14ac:dyDescent="0.25">
      <c r="A45" s="113"/>
      <c r="B45" s="114" t="s">
        <v>76</v>
      </c>
      <c r="C45" s="115" t="s">
        <v>26</v>
      </c>
      <c r="D45" s="115">
        <v>4</v>
      </c>
      <c r="E45" s="115" t="s">
        <v>77</v>
      </c>
      <c r="F45" s="116">
        <v>36750</v>
      </c>
      <c r="G45" s="117">
        <f t="shared" si="1"/>
        <v>147000</v>
      </c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  <c r="IR45" s="118"/>
      <c r="IS45" s="118"/>
      <c r="IT45" s="118"/>
      <c r="IU45" s="118"/>
    </row>
    <row r="46" spans="1:255" s="119" customFormat="1" ht="12" customHeight="1" x14ac:dyDescent="0.25">
      <c r="A46" s="113"/>
      <c r="B46" s="114" t="s">
        <v>79</v>
      </c>
      <c r="C46" s="115" t="s">
        <v>26</v>
      </c>
      <c r="D46" s="115">
        <v>0.5</v>
      </c>
      <c r="E46" s="115" t="s">
        <v>64</v>
      </c>
      <c r="F46" s="116">
        <v>63000</v>
      </c>
      <c r="G46" s="117">
        <f t="shared" si="1"/>
        <v>31500</v>
      </c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8"/>
      <c r="GB46" s="118"/>
      <c r="GC46" s="118"/>
      <c r="GD46" s="118"/>
      <c r="GE46" s="118"/>
      <c r="GF46" s="118"/>
      <c r="GG46" s="118"/>
      <c r="GH46" s="118"/>
      <c r="GI46" s="118"/>
      <c r="GJ46" s="118"/>
      <c r="GK46" s="118"/>
      <c r="GL46" s="118"/>
      <c r="GM46" s="118"/>
      <c r="GN46" s="118"/>
      <c r="GO46" s="118"/>
      <c r="GP46" s="118"/>
      <c r="GQ46" s="118"/>
      <c r="GR46" s="118"/>
      <c r="GS46" s="118"/>
      <c r="GT46" s="118"/>
      <c r="GU46" s="118"/>
      <c r="GV46" s="118"/>
      <c r="GW46" s="118"/>
      <c r="GX46" s="118"/>
      <c r="GY46" s="118"/>
      <c r="GZ46" s="118"/>
      <c r="HA46" s="118"/>
      <c r="HB46" s="118"/>
      <c r="HC46" s="118"/>
      <c r="HD46" s="118"/>
      <c r="HE46" s="118"/>
      <c r="HF46" s="118"/>
      <c r="HG46" s="118"/>
      <c r="HH46" s="118"/>
      <c r="HI46" s="118"/>
      <c r="HJ46" s="118"/>
      <c r="HK46" s="118"/>
      <c r="HL46" s="118"/>
      <c r="HM46" s="118"/>
      <c r="HN46" s="118"/>
      <c r="HO46" s="118"/>
      <c r="HP46" s="118"/>
      <c r="HQ46" s="118"/>
      <c r="HR46" s="118"/>
      <c r="HS46" s="118"/>
      <c r="HT46" s="118"/>
      <c r="HU46" s="118"/>
      <c r="HV46" s="118"/>
      <c r="HW46" s="118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8"/>
      <c r="IP46" s="118"/>
      <c r="IQ46" s="118"/>
      <c r="IR46" s="118"/>
      <c r="IS46" s="118"/>
      <c r="IT46" s="118"/>
      <c r="IU46" s="118"/>
    </row>
    <row r="47" spans="1:255" s="119" customFormat="1" ht="12" customHeight="1" x14ac:dyDescent="0.25">
      <c r="A47" s="113"/>
      <c r="B47" s="114" t="s">
        <v>100</v>
      </c>
      <c r="C47" s="115" t="s">
        <v>26</v>
      </c>
      <c r="D47" s="115">
        <v>1</v>
      </c>
      <c r="E47" s="115" t="s">
        <v>106</v>
      </c>
      <c r="F47" s="116">
        <v>63000</v>
      </c>
      <c r="G47" s="117">
        <f t="shared" si="1"/>
        <v>63000</v>
      </c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8"/>
      <c r="GB47" s="118"/>
      <c r="GC47" s="118"/>
      <c r="GD47" s="118"/>
      <c r="GE47" s="118"/>
      <c r="GF47" s="118"/>
      <c r="GG47" s="118"/>
      <c r="GH47" s="118"/>
      <c r="GI47" s="118"/>
      <c r="GJ47" s="118"/>
      <c r="GK47" s="118"/>
      <c r="GL47" s="118"/>
      <c r="GM47" s="118"/>
      <c r="GN47" s="118"/>
      <c r="GO47" s="118"/>
      <c r="GP47" s="118"/>
      <c r="GQ47" s="118"/>
      <c r="GR47" s="118"/>
      <c r="GS47" s="118"/>
      <c r="GT47" s="118"/>
      <c r="GU47" s="118"/>
      <c r="GV47" s="118"/>
      <c r="GW47" s="118"/>
      <c r="GX47" s="118"/>
      <c r="GY47" s="118"/>
      <c r="GZ47" s="118"/>
      <c r="HA47" s="118"/>
      <c r="HB47" s="118"/>
      <c r="HC47" s="118"/>
      <c r="HD47" s="118"/>
      <c r="HE47" s="118"/>
      <c r="HF47" s="118"/>
      <c r="HG47" s="118"/>
      <c r="HH47" s="118"/>
      <c r="HI47" s="118"/>
      <c r="HJ47" s="118"/>
      <c r="HK47" s="118"/>
      <c r="HL47" s="118"/>
      <c r="HM47" s="118"/>
      <c r="HN47" s="118"/>
      <c r="HO47" s="118"/>
      <c r="HP47" s="118"/>
      <c r="HQ47" s="118"/>
      <c r="HR47" s="118"/>
      <c r="HS47" s="118"/>
      <c r="HT47" s="118"/>
      <c r="HU47" s="118"/>
      <c r="HV47" s="118"/>
      <c r="HW47" s="118"/>
      <c r="HX47" s="118"/>
      <c r="HY47" s="118"/>
      <c r="HZ47" s="118"/>
      <c r="IA47" s="118"/>
      <c r="IB47" s="118"/>
      <c r="IC47" s="118"/>
      <c r="ID47" s="118"/>
      <c r="IE47" s="118"/>
      <c r="IF47" s="118"/>
      <c r="IG47" s="118"/>
      <c r="IH47" s="118"/>
      <c r="II47" s="118"/>
      <c r="IJ47" s="118"/>
      <c r="IK47" s="118"/>
      <c r="IL47" s="118"/>
      <c r="IM47" s="118"/>
      <c r="IN47" s="118"/>
      <c r="IO47" s="118"/>
      <c r="IP47" s="118"/>
      <c r="IQ47" s="118"/>
      <c r="IR47" s="118"/>
      <c r="IS47" s="118"/>
      <c r="IT47" s="118"/>
      <c r="IU47" s="118"/>
    </row>
    <row r="48" spans="1:255" s="119" customFormat="1" ht="12" customHeight="1" x14ac:dyDescent="0.25">
      <c r="A48" s="113"/>
      <c r="B48" s="114" t="s">
        <v>71</v>
      </c>
      <c r="C48" s="115" t="s">
        <v>26</v>
      </c>
      <c r="D48" s="115">
        <v>4.8</v>
      </c>
      <c r="E48" s="115" t="s">
        <v>106</v>
      </c>
      <c r="F48" s="116">
        <v>63000</v>
      </c>
      <c r="G48" s="117">
        <f t="shared" si="1"/>
        <v>302400</v>
      </c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8"/>
      <c r="DB48" s="118"/>
      <c r="DC48" s="118"/>
      <c r="DD48" s="118"/>
      <c r="DE48" s="118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8"/>
      <c r="GB48" s="118"/>
      <c r="GC48" s="118"/>
      <c r="GD48" s="118"/>
      <c r="GE48" s="118"/>
      <c r="GF48" s="118"/>
      <c r="GG48" s="118"/>
      <c r="GH48" s="118"/>
      <c r="GI48" s="118"/>
      <c r="GJ48" s="118"/>
      <c r="GK48" s="118"/>
      <c r="GL48" s="118"/>
      <c r="GM48" s="118"/>
      <c r="GN48" s="118"/>
      <c r="GO48" s="118"/>
      <c r="GP48" s="118"/>
      <c r="GQ48" s="118"/>
      <c r="GR48" s="118"/>
      <c r="GS48" s="118"/>
      <c r="GT48" s="118"/>
      <c r="GU48" s="118"/>
      <c r="GV48" s="118"/>
      <c r="GW48" s="118"/>
      <c r="GX48" s="118"/>
      <c r="GY48" s="118"/>
      <c r="GZ48" s="118"/>
      <c r="HA48" s="118"/>
      <c r="HB48" s="118"/>
      <c r="HC48" s="118"/>
      <c r="HD48" s="118"/>
      <c r="HE48" s="118"/>
      <c r="HF48" s="118"/>
      <c r="HG48" s="118"/>
      <c r="HH48" s="118"/>
      <c r="HI48" s="118"/>
      <c r="HJ48" s="118"/>
      <c r="HK48" s="118"/>
      <c r="HL48" s="118"/>
      <c r="HM48" s="118"/>
      <c r="HN48" s="118"/>
      <c r="HO48" s="118"/>
      <c r="HP48" s="118"/>
      <c r="HQ48" s="118"/>
      <c r="HR48" s="118"/>
      <c r="HS48" s="118"/>
      <c r="HT48" s="118"/>
      <c r="HU48" s="118"/>
      <c r="HV48" s="118"/>
      <c r="HW48" s="118"/>
      <c r="HX48" s="118"/>
      <c r="HY48" s="118"/>
      <c r="HZ48" s="118"/>
      <c r="IA48" s="118"/>
      <c r="IB48" s="118"/>
      <c r="IC48" s="118"/>
      <c r="ID48" s="118"/>
      <c r="IE48" s="118"/>
      <c r="IF48" s="118"/>
      <c r="IG48" s="118"/>
      <c r="IH48" s="118"/>
      <c r="II48" s="118"/>
      <c r="IJ48" s="118"/>
      <c r="IK48" s="118"/>
      <c r="IL48" s="118"/>
      <c r="IM48" s="118"/>
      <c r="IN48" s="118"/>
      <c r="IO48" s="118"/>
      <c r="IP48" s="118"/>
      <c r="IQ48" s="118"/>
      <c r="IR48" s="118"/>
      <c r="IS48" s="118"/>
      <c r="IT48" s="118"/>
      <c r="IU48" s="118"/>
    </row>
    <row r="49" spans="1:255" customFormat="1" ht="11.25" customHeight="1" x14ac:dyDescent="0.25">
      <c r="A49" s="101"/>
      <c r="B49" s="120" t="s">
        <v>30</v>
      </c>
      <c r="C49" s="121"/>
      <c r="D49" s="121"/>
      <c r="E49" s="121"/>
      <c r="F49" s="122"/>
      <c r="G49" s="123">
        <f>SUM(G44:G48)</f>
        <v>638400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customFormat="1" ht="15.75" customHeight="1" x14ac:dyDescent="0.25">
      <c r="A50" s="109"/>
      <c r="B50" s="124"/>
      <c r="C50" s="125"/>
      <c r="D50" s="125"/>
      <c r="E50" s="125"/>
      <c r="F50" s="126"/>
      <c r="G50" s="126"/>
      <c r="H50" s="101"/>
      <c r="I50" s="101"/>
      <c r="J50" s="101"/>
      <c r="K50" s="127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customFormat="1" ht="12" customHeight="1" x14ac:dyDescent="0.25">
      <c r="A51" s="109"/>
      <c r="B51" s="10" t="s">
        <v>31</v>
      </c>
      <c r="C51" s="11"/>
      <c r="D51" s="12"/>
      <c r="E51" s="12"/>
      <c r="F51" s="13"/>
      <c r="G51" s="11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customFormat="1" ht="24" customHeight="1" x14ac:dyDescent="0.25">
      <c r="A52" s="109"/>
      <c r="B52" s="111" t="s">
        <v>32</v>
      </c>
      <c r="C52" s="112" t="s">
        <v>33</v>
      </c>
      <c r="D52" s="112" t="s">
        <v>34</v>
      </c>
      <c r="E52" s="111" t="s">
        <v>18</v>
      </c>
      <c r="F52" s="112" t="s">
        <v>19</v>
      </c>
      <c r="G52" s="111" t="s">
        <v>20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19" customFormat="1" ht="12" customHeight="1" x14ac:dyDescent="0.25">
      <c r="A53" s="113"/>
      <c r="B53" s="128" t="s">
        <v>121</v>
      </c>
      <c r="C53" s="115"/>
      <c r="D53" s="115"/>
      <c r="E53" s="115"/>
      <c r="F53" s="116"/>
      <c r="G53" s="117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</row>
    <row r="54" spans="1:255" s="119" customFormat="1" ht="12" customHeight="1" x14ac:dyDescent="0.25">
      <c r="A54" s="113"/>
      <c r="B54" s="114" t="s">
        <v>114</v>
      </c>
      <c r="C54" s="115" t="s">
        <v>120</v>
      </c>
      <c r="D54" s="115">
        <v>30000</v>
      </c>
      <c r="E54" s="115" t="s">
        <v>80</v>
      </c>
      <c r="F54" s="116">
        <v>25</v>
      </c>
      <c r="G54" s="117">
        <f>(D54*F54)</f>
        <v>750000</v>
      </c>
      <c r="H54" s="118"/>
      <c r="I54" s="118"/>
      <c r="J54" s="118"/>
      <c r="K54" s="118"/>
      <c r="L54" s="118" t="s">
        <v>103</v>
      </c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</row>
    <row r="55" spans="1:255" s="119" customFormat="1" ht="12" customHeight="1" x14ac:dyDescent="0.25">
      <c r="A55" s="113"/>
      <c r="B55" s="128" t="s">
        <v>35</v>
      </c>
      <c r="C55" s="115"/>
      <c r="D55" s="115"/>
      <c r="E55" s="115"/>
      <c r="F55" s="116"/>
      <c r="G55" s="117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</row>
    <row r="56" spans="1:255" s="119" customFormat="1" ht="12" customHeight="1" x14ac:dyDescent="0.25">
      <c r="A56" s="113"/>
      <c r="B56" s="114" t="s">
        <v>36</v>
      </c>
      <c r="C56" s="115" t="s">
        <v>37</v>
      </c>
      <c r="D56" s="115">
        <v>500</v>
      </c>
      <c r="E56" s="115" t="s">
        <v>81</v>
      </c>
      <c r="F56" s="116">
        <v>1038</v>
      </c>
      <c r="G56" s="117">
        <f>(D56*F56)</f>
        <v>519000</v>
      </c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</row>
    <row r="57" spans="1:255" s="119" customFormat="1" ht="12" customHeight="1" x14ac:dyDescent="0.25">
      <c r="A57" s="113"/>
      <c r="B57" s="114" t="s">
        <v>115</v>
      </c>
      <c r="C57" s="115" t="s">
        <v>37</v>
      </c>
      <c r="D57" s="115">
        <v>500</v>
      </c>
      <c r="E57" s="115" t="s">
        <v>64</v>
      </c>
      <c r="F57" s="116">
        <v>1031</v>
      </c>
      <c r="G57" s="117">
        <f>(D57*F57)</f>
        <v>515500</v>
      </c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</row>
    <row r="58" spans="1:255" s="119" customFormat="1" ht="12" customHeight="1" x14ac:dyDescent="0.25">
      <c r="A58" s="113"/>
      <c r="B58" s="114" t="s">
        <v>116</v>
      </c>
      <c r="C58" s="115" t="s">
        <v>119</v>
      </c>
      <c r="D58" s="115">
        <v>1</v>
      </c>
      <c r="E58" s="115" t="s">
        <v>130</v>
      </c>
      <c r="F58" s="116">
        <v>11710</v>
      </c>
      <c r="G58" s="117">
        <f>(D58*F58)</f>
        <v>11710</v>
      </c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</row>
    <row r="59" spans="1:255" s="119" customFormat="1" ht="12" customHeight="1" x14ac:dyDescent="0.25">
      <c r="A59" s="113"/>
      <c r="B59" s="128" t="s">
        <v>38</v>
      </c>
      <c r="C59" s="115"/>
      <c r="D59" s="115"/>
      <c r="E59" s="115"/>
      <c r="F59" s="116"/>
      <c r="G59" s="117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</row>
    <row r="60" spans="1:255" s="119" customFormat="1" ht="12" customHeight="1" x14ac:dyDescent="0.25">
      <c r="A60" s="113"/>
      <c r="B60" s="114" t="s">
        <v>39</v>
      </c>
      <c r="C60" s="115" t="s">
        <v>119</v>
      </c>
      <c r="D60" s="115">
        <v>4</v>
      </c>
      <c r="E60" s="115" t="s">
        <v>104</v>
      </c>
      <c r="F60" s="116">
        <v>12650</v>
      </c>
      <c r="G60" s="117">
        <f>(D60*F60)</f>
        <v>50600</v>
      </c>
      <c r="H60" s="118"/>
      <c r="I60" s="118" t="s">
        <v>103</v>
      </c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</row>
    <row r="61" spans="1:255" s="119" customFormat="1" ht="12" customHeight="1" x14ac:dyDescent="0.25">
      <c r="A61" s="113"/>
      <c r="B61" s="114" t="s">
        <v>82</v>
      </c>
      <c r="C61" s="115" t="s">
        <v>119</v>
      </c>
      <c r="D61" s="115">
        <v>2</v>
      </c>
      <c r="E61" s="115" t="s">
        <v>104</v>
      </c>
      <c r="F61" s="116">
        <v>11282.5</v>
      </c>
      <c r="G61" s="117">
        <f>(D61*F61)</f>
        <v>22565</v>
      </c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</row>
    <row r="62" spans="1:255" s="119" customFormat="1" ht="12" customHeight="1" x14ac:dyDescent="0.25">
      <c r="A62" s="113"/>
      <c r="B62" s="128" t="s">
        <v>40</v>
      </c>
      <c r="C62" s="115"/>
      <c r="D62" s="115"/>
      <c r="E62" s="115"/>
      <c r="F62" s="116"/>
      <c r="G62" s="117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</row>
    <row r="63" spans="1:255" s="119" customFormat="1" ht="12" customHeight="1" x14ac:dyDescent="0.25">
      <c r="A63" s="113"/>
      <c r="B63" s="114" t="s">
        <v>123</v>
      </c>
      <c r="C63" s="115" t="s">
        <v>119</v>
      </c>
      <c r="D63" s="115">
        <v>1.2</v>
      </c>
      <c r="E63" s="115" t="s">
        <v>130</v>
      </c>
      <c r="F63" s="116">
        <v>30180</v>
      </c>
      <c r="G63" s="117">
        <f>(D63*F63)</f>
        <v>36216</v>
      </c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</row>
    <row r="64" spans="1:255" s="119" customFormat="1" ht="12" customHeight="1" x14ac:dyDescent="0.25">
      <c r="A64" s="113"/>
      <c r="B64" s="114" t="s">
        <v>117</v>
      </c>
      <c r="C64" s="115" t="s">
        <v>119</v>
      </c>
      <c r="D64" s="115">
        <v>0.5</v>
      </c>
      <c r="E64" s="115" t="s">
        <v>130</v>
      </c>
      <c r="F64" s="116">
        <v>87417</v>
      </c>
      <c r="G64" s="117">
        <f t="shared" ref="G64:G66" si="2">(D64*F64)</f>
        <v>43708.5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</row>
    <row r="65" spans="1:255" s="119" customFormat="1" ht="12" customHeight="1" x14ac:dyDescent="0.25">
      <c r="A65" s="113"/>
      <c r="B65" s="114" t="s">
        <v>118</v>
      </c>
      <c r="C65" s="115" t="s">
        <v>119</v>
      </c>
      <c r="D65" s="115">
        <v>1</v>
      </c>
      <c r="E65" s="115" t="s">
        <v>29</v>
      </c>
      <c r="F65" s="116">
        <v>24800</v>
      </c>
      <c r="G65" s="117">
        <f t="shared" si="2"/>
        <v>24800</v>
      </c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8"/>
      <c r="IM65" s="118"/>
      <c r="IN65" s="118"/>
      <c r="IO65" s="118"/>
      <c r="IP65" s="118"/>
      <c r="IQ65" s="118"/>
      <c r="IR65" s="118"/>
      <c r="IS65" s="118"/>
      <c r="IT65" s="118"/>
      <c r="IU65" s="118"/>
    </row>
    <row r="66" spans="1:255" s="119" customFormat="1" ht="12" customHeight="1" x14ac:dyDescent="0.25">
      <c r="A66" s="113"/>
      <c r="B66" s="114" t="s">
        <v>124</v>
      </c>
      <c r="C66" s="115" t="s">
        <v>119</v>
      </c>
      <c r="D66" s="115">
        <v>1</v>
      </c>
      <c r="E66" s="115" t="s">
        <v>29</v>
      </c>
      <c r="F66" s="116">
        <v>15456</v>
      </c>
      <c r="G66" s="117">
        <f t="shared" si="2"/>
        <v>15456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</row>
    <row r="67" spans="1:255" customFormat="1" ht="11.25" customHeight="1" x14ac:dyDescent="0.25">
      <c r="A67" s="101"/>
      <c r="B67" s="120" t="s">
        <v>41</v>
      </c>
      <c r="C67" s="121"/>
      <c r="D67" s="121"/>
      <c r="E67" s="121"/>
      <c r="F67" s="122"/>
      <c r="G67" s="123">
        <f>SUM(G53:G63)</f>
        <v>1905591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customFormat="1" ht="15.75" customHeight="1" x14ac:dyDescent="0.25">
      <c r="A68" s="109"/>
      <c r="B68" s="124"/>
      <c r="C68" s="125"/>
      <c r="D68" s="125"/>
      <c r="E68" s="125"/>
      <c r="F68" s="126"/>
      <c r="G68" s="126"/>
      <c r="H68" s="101"/>
      <c r="I68" s="101"/>
      <c r="J68" s="101"/>
      <c r="K68" s="127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customFormat="1" ht="12" customHeight="1" x14ac:dyDescent="0.25">
      <c r="A69" s="109"/>
      <c r="B69" s="10" t="s">
        <v>42</v>
      </c>
      <c r="C69" s="11"/>
      <c r="D69" s="12"/>
      <c r="E69" s="12"/>
      <c r="F69" s="13"/>
      <c r="G69" s="110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customFormat="1" ht="24" customHeight="1" x14ac:dyDescent="0.25">
      <c r="A70" s="109"/>
      <c r="B70" s="111" t="s">
        <v>43</v>
      </c>
      <c r="C70" s="112" t="s">
        <v>33</v>
      </c>
      <c r="D70" s="112" t="s">
        <v>34</v>
      </c>
      <c r="E70" s="111" t="s">
        <v>18</v>
      </c>
      <c r="F70" s="112" t="s">
        <v>19</v>
      </c>
      <c r="G70" s="111" t="s">
        <v>20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19" customFormat="1" ht="12" customHeight="1" x14ac:dyDescent="0.25">
      <c r="A71" s="113"/>
      <c r="B71" s="114" t="s">
        <v>83</v>
      </c>
      <c r="C71" s="115" t="s">
        <v>85</v>
      </c>
      <c r="D71" s="115">
        <v>6</v>
      </c>
      <c r="E71" s="115" t="s">
        <v>105</v>
      </c>
      <c r="F71" s="116">
        <v>194300</v>
      </c>
      <c r="G71" s="117">
        <f>(D71*F71)</f>
        <v>1165800</v>
      </c>
      <c r="H71" s="118"/>
      <c r="I71" s="118" t="s">
        <v>103</v>
      </c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</row>
    <row r="72" spans="1:255" s="119" customFormat="1" ht="12" customHeight="1" x14ac:dyDescent="0.25">
      <c r="A72" s="113"/>
      <c r="B72" s="114" t="s">
        <v>84</v>
      </c>
      <c r="C72" s="115" t="s">
        <v>86</v>
      </c>
      <c r="D72" s="115">
        <v>2</v>
      </c>
      <c r="E72" s="115" t="s">
        <v>72</v>
      </c>
      <c r="F72" s="116">
        <v>200000</v>
      </c>
      <c r="G72" s="117">
        <f>(D72*F72)</f>
        <v>400000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</row>
    <row r="73" spans="1:255" s="119" customFormat="1" ht="12" customHeight="1" x14ac:dyDescent="0.25">
      <c r="A73" s="113"/>
      <c r="B73" s="114" t="s">
        <v>87</v>
      </c>
      <c r="C73" s="115" t="s">
        <v>16</v>
      </c>
      <c r="D73" s="115">
        <v>2</v>
      </c>
      <c r="E73" s="115" t="s">
        <v>72</v>
      </c>
      <c r="F73" s="116">
        <v>40000</v>
      </c>
      <c r="G73" s="117">
        <f>(D73*F73)</f>
        <v>80000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</row>
    <row r="74" spans="1:255" ht="12.75" customHeight="1" x14ac:dyDescent="0.25">
      <c r="B74" s="14" t="s">
        <v>44</v>
      </c>
      <c r="C74" s="15"/>
      <c r="D74" s="15"/>
      <c r="E74" s="15"/>
      <c r="F74" s="16"/>
      <c r="G74" s="17">
        <f>SUM(G71:G73)</f>
        <v>1645800</v>
      </c>
    </row>
    <row r="75" spans="1:255" ht="12.75" customHeight="1" x14ac:dyDescent="0.25">
      <c r="B75" s="18"/>
      <c r="C75" s="19"/>
      <c r="D75" s="20"/>
      <c r="E75" s="20"/>
      <c r="F75" s="21"/>
      <c r="G75" s="21"/>
    </row>
    <row r="76" spans="1:255" ht="12.75" customHeight="1" x14ac:dyDescent="0.25">
      <c r="B76" s="22" t="s">
        <v>45</v>
      </c>
      <c r="C76" s="23"/>
      <c r="D76" s="23"/>
      <c r="E76" s="23"/>
      <c r="F76" s="24"/>
      <c r="G76" s="56">
        <f>G32+G49+G67+G74+G40</f>
        <v>6374791</v>
      </c>
    </row>
    <row r="77" spans="1:255" ht="13.5" customHeight="1" x14ac:dyDescent="0.25">
      <c r="B77" s="25" t="s">
        <v>46</v>
      </c>
      <c r="C77" s="26"/>
      <c r="D77" s="26"/>
      <c r="E77" s="26"/>
      <c r="F77" s="27"/>
      <c r="G77" s="57">
        <f>G76*0.05</f>
        <v>318739.55000000005</v>
      </c>
    </row>
    <row r="78" spans="1:255" ht="12" customHeight="1" x14ac:dyDescent="0.25">
      <c r="B78" s="28" t="s">
        <v>47</v>
      </c>
      <c r="C78" s="29"/>
      <c r="D78" s="29"/>
      <c r="E78" s="29"/>
      <c r="F78" s="30"/>
      <c r="G78" s="58">
        <f>G77+G76</f>
        <v>6693530.5499999998</v>
      </c>
    </row>
    <row r="79" spans="1:255" ht="12" customHeight="1" x14ac:dyDescent="0.25">
      <c r="B79" s="25" t="s">
        <v>48</v>
      </c>
      <c r="C79" s="26"/>
      <c r="D79" s="26"/>
      <c r="E79" s="26"/>
      <c r="F79" s="27"/>
      <c r="G79" s="57">
        <f>G12</f>
        <v>7500000</v>
      </c>
    </row>
    <row r="80" spans="1:255" ht="12.75" x14ac:dyDescent="0.25">
      <c r="B80" s="28" t="s">
        <v>49</v>
      </c>
      <c r="C80" s="29"/>
      <c r="D80" s="29"/>
      <c r="E80" s="29"/>
      <c r="F80" s="30"/>
      <c r="G80" s="59">
        <f>G79-G78</f>
        <v>806469.45000000019</v>
      </c>
    </row>
    <row r="81" spans="2:7" ht="12.75" customHeight="1" x14ac:dyDescent="0.25">
      <c r="B81" s="31" t="s">
        <v>108</v>
      </c>
      <c r="C81" s="32"/>
      <c r="D81" s="32"/>
      <c r="E81" s="32"/>
      <c r="F81" s="33"/>
      <c r="G81" s="34"/>
    </row>
    <row r="82" spans="2:7" ht="13.5" customHeight="1" thickBot="1" x14ac:dyDescent="0.3">
      <c r="B82" s="35"/>
      <c r="C82" s="32"/>
      <c r="D82" s="32"/>
      <c r="E82" s="32"/>
      <c r="F82" s="33"/>
      <c r="G82" s="34"/>
    </row>
    <row r="83" spans="2:7" ht="12" customHeight="1" x14ac:dyDescent="0.25">
      <c r="B83" s="60" t="s">
        <v>109</v>
      </c>
      <c r="C83" s="61"/>
      <c r="D83" s="62"/>
      <c r="E83" s="62"/>
      <c r="F83" s="63"/>
      <c r="G83" s="34"/>
    </row>
    <row r="84" spans="2:7" ht="12" customHeight="1" x14ac:dyDescent="0.25">
      <c r="B84" s="64" t="s">
        <v>50</v>
      </c>
      <c r="C84" s="36"/>
      <c r="D84" s="37"/>
      <c r="E84" s="37"/>
      <c r="F84" s="65"/>
      <c r="G84" s="34"/>
    </row>
    <row r="85" spans="2:7" ht="12" customHeight="1" x14ac:dyDescent="0.25">
      <c r="B85" s="64" t="s">
        <v>128</v>
      </c>
      <c r="C85" s="36"/>
      <c r="D85" s="37"/>
      <c r="E85" s="37"/>
      <c r="F85" s="65"/>
      <c r="G85" s="34"/>
    </row>
    <row r="86" spans="2:7" ht="12" customHeight="1" x14ac:dyDescent="0.25">
      <c r="B86" s="64" t="s">
        <v>107</v>
      </c>
      <c r="C86" s="36"/>
      <c r="D86" s="37"/>
      <c r="E86" s="37"/>
      <c r="F86" s="65"/>
      <c r="G86" s="34"/>
    </row>
    <row r="87" spans="2:7" ht="12" customHeight="1" x14ac:dyDescent="0.25">
      <c r="B87" s="64" t="s">
        <v>127</v>
      </c>
      <c r="C87" s="36"/>
      <c r="D87" s="37"/>
      <c r="E87" s="37"/>
      <c r="F87" s="65"/>
      <c r="G87" s="34"/>
    </row>
    <row r="88" spans="2:7" ht="12" customHeight="1" x14ac:dyDescent="0.25">
      <c r="B88" s="64" t="s">
        <v>126</v>
      </c>
      <c r="C88" s="36"/>
      <c r="D88" s="37"/>
      <c r="E88" s="37"/>
      <c r="F88" s="65"/>
      <c r="G88" s="34"/>
    </row>
    <row r="89" spans="2:7" ht="12" customHeight="1" thickBot="1" x14ac:dyDescent="0.3">
      <c r="B89" s="66" t="s">
        <v>125</v>
      </c>
      <c r="C89" s="67"/>
      <c r="D89" s="68"/>
      <c r="E89" s="68"/>
      <c r="F89" s="69"/>
      <c r="G89" s="34"/>
    </row>
    <row r="90" spans="2:7" ht="12" customHeight="1" x14ac:dyDescent="0.25">
      <c r="B90" s="31"/>
      <c r="C90" s="36"/>
      <c r="D90" s="37"/>
      <c r="E90" s="37"/>
      <c r="F90" s="38"/>
      <c r="G90" s="34"/>
    </row>
    <row r="91" spans="2:7" ht="12.75" customHeight="1" thickBot="1" x14ac:dyDescent="0.3">
      <c r="B91" s="35"/>
      <c r="C91" s="36"/>
      <c r="D91" s="37"/>
      <c r="E91" s="37"/>
      <c r="F91" s="38"/>
      <c r="G91" s="34"/>
    </row>
    <row r="92" spans="2:7" ht="12" customHeight="1" thickBot="1" x14ac:dyDescent="0.3">
      <c r="B92" s="79" t="s">
        <v>51</v>
      </c>
      <c r="C92" s="80"/>
      <c r="D92" s="73"/>
      <c r="E92" s="39"/>
      <c r="F92" s="40"/>
      <c r="G92" s="34"/>
    </row>
    <row r="93" spans="2:7" ht="12" customHeight="1" x14ac:dyDescent="0.25">
      <c r="B93" s="70" t="s">
        <v>43</v>
      </c>
      <c r="C93" s="71" t="s">
        <v>52</v>
      </c>
      <c r="D93" s="72" t="s">
        <v>53</v>
      </c>
      <c r="E93" s="39"/>
      <c r="F93" s="40"/>
      <c r="G93" s="34"/>
    </row>
    <row r="94" spans="2:7" ht="12" customHeight="1" x14ac:dyDescent="0.25">
      <c r="B94" s="41" t="s">
        <v>54</v>
      </c>
      <c r="C94" s="42">
        <f>G32</f>
        <v>1975000</v>
      </c>
      <c r="D94" s="43">
        <f>(C94/C100)</f>
        <v>0.29506102724816874</v>
      </c>
      <c r="E94" s="39"/>
      <c r="F94" s="40"/>
      <c r="G94" s="34"/>
    </row>
    <row r="95" spans="2:7" ht="12" customHeight="1" x14ac:dyDescent="0.25">
      <c r="B95" s="41" t="s">
        <v>55</v>
      </c>
      <c r="C95" s="42">
        <f>G40</f>
        <v>210000</v>
      </c>
      <c r="D95" s="43">
        <f>+C95/C100</f>
        <v>3.1373577580817942E-2</v>
      </c>
      <c r="E95" s="39"/>
      <c r="F95" s="40"/>
      <c r="G95" s="34"/>
    </row>
    <row r="96" spans="2:7" ht="12" customHeight="1" x14ac:dyDescent="0.25">
      <c r="B96" s="41" t="s">
        <v>56</v>
      </c>
      <c r="C96" s="42">
        <f>G49</f>
        <v>638400</v>
      </c>
      <c r="D96" s="43">
        <f>(C96/C100)</f>
        <v>9.5375675845686556E-2</v>
      </c>
      <c r="E96" s="39"/>
      <c r="F96" s="40"/>
      <c r="G96" s="34"/>
    </row>
    <row r="97" spans="2:7" ht="12" customHeight="1" x14ac:dyDescent="0.25">
      <c r="B97" s="41" t="s">
        <v>32</v>
      </c>
      <c r="C97" s="42">
        <f>G67</f>
        <v>1905591</v>
      </c>
      <c r="D97" s="43">
        <f>(C97/C100)</f>
        <v>0.28469146226575454</v>
      </c>
      <c r="E97" s="39"/>
      <c r="F97" s="40"/>
      <c r="G97" s="34"/>
    </row>
    <row r="98" spans="2:7" ht="12.75" customHeight="1" x14ac:dyDescent="0.25">
      <c r="B98" s="41" t="s">
        <v>57</v>
      </c>
      <c r="C98" s="42">
        <f>G74</f>
        <v>1645800</v>
      </c>
      <c r="D98" s="43">
        <f>(C98/C100)</f>
        <v>0.24587920944052463</v>
      </c>
      <c r="E98" s="44"/>
      <c r="F98" s="45"/>
      <c r="G98" s="34"/>
    </row>
    <row r="99" spans="2:7" ht="12.75" customHeight="1" x14ac:dyDescent="0.25">
      <c r="B99" s="41" t="s">
        <v>58</v>
      </c>
      <c r="C99" s="42">
        <f>G77</f>
        <v>318739.55000000005</v>
      </c>
      <c r="D99" s="43">
        <f>(C99/C100)</f>
        <v>4.761904761904763E-2</v>
      </c>
      <c r="E99" s="44"/>
      <c r="F99" s="45"/>
      <c r="G99" s="34"/>
    </row>
    <row r="100" spans="2:7" ht="15" customHeight="1" thickBot="1" x14ac:dyDescent="0.3">
      <c r="B100" s="46" t="s">
        <v>59</v>
      </c>
      <c r="C100" s="47">
        <f>SUM(C94:C99)</f>
        <v>6693530.5499999998</v>
      </c>
      <c r="D100" s="48">
        <f>SUM(D94:D99)</f>
        <v>1</v>
      </c>
      <c r="E100" s="44"/>
      <c r="F100" s="45"/>
      <c r="G100" s="34"/>
    </row>
    <row r="101" spans="2:7" ht="12" customHeight="1" thickBot="1" x14ac:dyDescent="0.3">
      <c r="B101" s="35"/>
      <c r="C101" s="32"/>
      <c r="D101" s="32"/>
      <c r="E101" s="32"/>
      <c r="F101" s="33"/>
      <c r="G101" s="34"/>
    </row>
    <row r="102" spans="2:7" ht="12" customHeight="1" thickBot="1" x14ac:dyDescent="0.3">
      <c r="B102" s="76" t="s">
        <v>94</v>
      </c>
      <c r="C102" s="77"/>
      <c r="D102" s="77"/>
      <c r="E102" s="78"/>
    </row>
    <row r="103" spans="2:7" ht="12.75" customHeight="1" x14ac:dyDescent="0.25">
      <c r="B103" s="49" t="s">
        <v>95</v>
      </c>
      <c r="C103" s="54">
        <v>25000</v>
      </c>
      <c r="D103" s="54">
        <v>30000</v>
      </c>
      <c r="E103" s="55">
        <v>35000</v>
      </c>
    </row>
    <row r="104" spans="2:7" ht="12" customHeight="1" thickBot="1" x14ac:dyDescent="0.3">
      <c r="B104" s="50" t="s">
        <v>96</v>
      </c>
      <c r="C104" s="51">
        <f>$G78/C103</f>
        <v>267.74122199999999</v>
      </c>
      <c r="D104" s="51">
        <f t="shared" ref="D104:E104" si="3">$G78/D103</f>
        <v>223.11768499999999</v>
      </c>
      <c r="E104" s="51">
        <f t="shared" si="3"/>
        <v>191.24373</v>
      </c>
    </row>
    <row r="105" spans="2:7" ht="12" customHeight="1" x14ac:dyDescent="0.25"/>
    <row r="106" spans="2:7" ht="12.75" customHeight="1" x14ac:dyDescent="0.25"/>
    <row r="107" spans="2:7" ht="15.6" customHeight="1" x14ac:dyDescent="0.25"/>
  </sheetData>
  <mergeCells count="9">
    <mergeCell ref="E9:F9"/>
    <mergeCell ref="E14:F14"/>
    <mergeCell ref="E15:F15"/>
    <mergeCell ref="B17:G17"/>
    <mergeCell ref="B102:E102"/>
    <mergeCell ref="B92:C92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2"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 MULCH</vt:lpstr>
      <vt:lpstr>'MAIZ CHOCLO MULCH'!Área_de_impresión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2021-03-08T19:10:40Z</cp:lastPrinted>
  <dcterms:created xsi:type="dcterms:W3CDTF">2020-11-27T12:49:26Z</dcterms:created>
  <dcterms:modified xsi:type="dcterms:W3CDTF">2023-02-08T20:22:29Z</dcterms:modified>
</cp:coreProperties>
</file>