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MAIZ CHOC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12" i="1" l="1"/>
  <c r="G63" i="1" l="1"/>
  <c r="G53" i="1"/>
  <c r="G54" i="1"/>
  <c r="G56" i="1"/>
  <c r="G57" i="1"/>
  <c r="G58" i="1"/>
  <c r="G36" i="1"/>
  <c r="G37" i="1"/>
  <c r="G38" i="1"/>
  <c r="G39" i="1"/>
  <c r="G40" i="1"/>
  <c r="G41" i="1"/>
  <c r="G42" i="1"/>
  <c r="G43" i="1"/>
  <c r="G44" i="1"/>
  <c r="G45" i="1"/>
  <c r="G35" i="1"/>
  <c r="G22" i="1"/>
  <c r="G23" i="1"/>
  <c r="G24" i="1"/>
  <c r="G25" i="1"/>
  <c r="G21" i="1"/>
  <c r="G26" i="1" s="1"/>
  <c r="G46" i="1" l="1"/>
  <c r="G51" i="1"/>
  <c r="G69" i="1" l="1"/>
  <c r="G64" i="1"/>
  <c r="C88" i="1" s="1"/>
  <c r="C87" i="1" l="1"/>
  <c r="C86" i="1"/>
  <c r="C84" i="1" l="1"/>
  <c r="G31" i="1"/>
  <c r="G66" i="1" s="1"/>
  <c r="G67" i="1" l="1"/>
  <c r="G68" i="1" l="1"/>
  <c r="G70" i="1" s="1"/>
  <c r="C89" i="1"/>
  <c r="C95" i="1" l="1"/>
  <c r="C90" i="1"/>
  <c r="D89" i="1" s="1"/>
  <c r="D95" i="1"/>
  <c r="E95" i="1"/>
  <c r="D87" i="1" l="1"/>
  <c r="D84" i="1"/>
  <c r="D86" i="1"/>
  <c r="D88" i="1"/>
  <c r="D90" i="1" l="1"/>
</calcChain>
</file>

<file path=xl/sharedStrings.xml><?xml version="1.0" encoding="utf-8"?>
<sst xmlns="http://schemas.openxmlformats.org/spreadsheetml/2006/main" count="165" uniqueCount="109">
  <si>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</si>
  <si>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</si>
  <si>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</si>
  <si>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</si>
  <si>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</si>
  <si>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</si>
  <si>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</si>
  <si>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</si>
  <si>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</si>
  <si>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</si>
  <si>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</si>
  <si>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</si>
  <si>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</si>
  <si>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</si>
  <si>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</si>
  <si>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</si>
  <si>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</si>
  <si>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</si>
  <si>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</si>
  <si>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</si>
  <si>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</si>
  <si>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</si>
  <si>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</si>
  <si>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</si>
  <si>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</si>
  <si>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</si>
  <si>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</si>
  <si>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</si>
  <si>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</si>
  <si>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</si>
  <si>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</si>
  <si>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</si>
  <si>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</si>
  <si>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</si>
  <si>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</si>
  <si>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</si>
  <si>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</si>
  <si>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</si>
  <si>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</si>
  <si>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</si>
  <si>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</si>
  <si>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</si>
  <si>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</si>
  <si>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</si>
  <si>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</si>
  <si>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</si>
  <si>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</si>
  <si>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</si>
  <si>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</si>
  <si>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</si>
  <si>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</si>
  <si>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</si>
  <si>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</si>
  <si>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</si>
  <si>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</si>
  <si>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</si>
  <si>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NIVEL TECNOLOGICO</t>
  </si>
  <si>
    <t>REGION</t>
  </si>
  <si>
    <t>AREA</t>
  </si>
  <si>
    <t>Septiembre</t>
  </si>
  <si>
    <t>Octubre</t>
  </si>
  <si>
    <t>Enero</t>
  </si>
  <si>
    <t>lt</t>
  </si>
  <si>
    <t>Oct - Dic</t>
  </si>
  <si>
    <t>B. O'Higgins</t>
  </si>
  <si>
    <t>Nov</t>
  </si>
  <si>
    <t>Agosto</t>
  </si>
  <si>
    <t>2.  Precio de Insumos corresponde a  precios  colocados en el predio del agricultor.</t>
  </si>
  <si>
    <t>Rendimiento (Un/hà)</t>
  </si>
  <si>
    <t>Medio</t>
  </si>
  <si>
    <t>Siembra (carga de Semilla y fert)</t>
  </si>
  <si>
    <t>Sept</t>
  </si>
  <si>
    <t>Aporca</t>
  </si>
  <si>
    <t>octubre</t>
  </si>
  <si>
    <t>Riego</t>
  </si>
  <si>
    <t>Dic</t>
  </si>
  <si>
    <t>Aradura (incorporacion rastrojos)</t>
  </si>
  <si>
    <t>Rastraje</t>
  </si>
  <si>
    <t>Aplicación herbicidas</t>
  </si>
  <si>
    <t xml:space="preserve">Rastrajes </t>
  </si>
  <si>
    <t>Acequiadura</t>
  </si>
  <si>
    <t>Acarreos Fertilizantes</t>
  </si>
  <si>
    <t>Sept - Oct</t>
  </si>
  <si>
    <t>Cosecha</t>
  </si>
  <si>
    <t>Abril</t>
  </si>
  <si>
    <t>SEMILLA</t>
  </si>
  <si>
    <t>Bolsa</t>
  </si>
  <si>
    <t>Urea</t>
  </si>
  <si>
    <t>Jun. a Nov.</t>
  </si>
  <si>
    <t>Primagram Gold 660 SC</t>
  </si>
  <si>
    <t>Bengala 200 WP</t>
  </si>
  <si>
    <t xml:space="preserve">Zoom </t>
  </si>
  <si>
    <t>3. Precio esperado por ventas corresponde a precio colocado en el domicilio del comprador (Agrosuper San Pedro).</t>
  </si>
  <si>
    <t>Costo unitario ($/qqm) (*)</t>
  </si>
  <si>
    <t>(*): Este valor representa el valor mìnimo de venta del producto con IVA incluido</t>
  </si>
  <si>
    <t>Flete a Planta</t>
  </si>
  <si>
    <t>KG</t>
  </si>
  <si>
    <t>Mezcla 17-20-20</t>
  </si>
  <si>
    <t>MAIZ CHOCLO</t>
  </si>
  <si>
    <t>Prays 823</t>
  </si>
  <si>
    <t xml:space="preserve"> Enero</t>
  </si>
  <si>
    <t>Mercado local</t>
  </si>
  <si>
    <t>Heladas</t>
  </si>
  <si>
    <t>Siembra</t>
  </si>
  <si>
    <t>PRECIO ESPERADO ($/Unidades)</t>
  </si>
  <si>
    <t>RENDIMIENTO (Unid./Ha)</t>
  </si>
  <si>
    <t>RANCAGUA</t>
  </si>
  <si>
    <t>RANCAGUA/TODAS</t>
  </si>
  <si>
    <t>Semilla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</si>
</sst>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6" fillId="0" borderId="0" applyFont="0" applyFill="0" applyBorder="0" applyAlignment="0" applyProtection="0"/>
    <xf numFmtId="166" fontId="17" fillId="0" borderId="16" applyFont="0" applyFill="0" applyBorder="0" applyAlignment="0" applyProtection="0"/>
    <xf numFmtId="41" fontId="18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41" fontId="10" fillId="8" borderId="48" xfId="3" applyFont="1" applyFill="1" applyBorder="1" applyAlignment="1">
      <alignment vertical="center"/>
    </xf>
    <xf numFmtId="41" fontId="10" fillId="8" borderId="49" xfId="3" applyFont="1" applyFill="1" applyBorder="1" applyAlignment="1">
      <alignment vertical="center"/>
    </xf>
    <xf numFmtId="0" fontId="0" fillId="2" borderId="4" xfId="0" applyFill="1" applyBorder="1"/>
    <xf numFmtId="49" fontId="19" fillId="3" borderId="52" xfId="0" applyNumberFormat="1" applyFont="1" applyFill="1" applyBorder="1" applyAlignment="1">
      <alignment vertical="center" wrapText="1"/>
    </xf>
    <xf numFmtId="3" fontId="20" fillId="0" borderId="50" xfId="0" applyNumberFormat="1" applyFont="1" applyFill="1" applyBorder="1" applyAlignment="1">
      <alignment horizontal="right"/>
    </xf>
    <xf numFmtId="0" fontId="3" fillId="2" borderId="6" xfId="0" applyFont="1" applyFill="1" applyBorder="1"/>
    <xf numFmtId="167" fontId="20" fillId="0" borderId="50" xfId="1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0" fillId="0" borderId="50" xfId="0" applyFont="1" applyFill="1" applyBorder="1" applyAlignment="1">
      <alignment horizontal="right" wrapText="1"/>
    </xf>
    <xf numFmtId="0" fontId="20" fillId="0" borderId="50" xfId="0" applyFont="1" applyFill="1" applyBorder="1" applyAlignment="1">
      <alignment horizontal="right"/>
    </xf>
    <xf numFmtId="17" fontId="20" fillId="0" borderId="50" xfId="0" applyNumberFormat="1" applyFont="1" applyFill="1" applyBorder="1" applyAlignment="1">
      <alignment horizontal="right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9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3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</cellXfs>
  <cellStyles count="4">
    <cellStyle name="Millares" xfId="1" builtinId="3"/>
    <cellStyle name="Millares [0]" xfId="3" builtinId="6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5974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12737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20" zoomScaleNormal="120" workbookViewId="0">
      <selection activeCell="G63" sqref="G6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7" customFormat="1" ht="12" customHeight="1" x14ac:dyDescent="0.25">
      <c r="A9" s="81"/>
      <c r="B9" s="82" t="s">
        <v>0</v>
      </c>
      <c r="C9" s="83" t="s">
        <v>98</v>
      </c>
      <c r="D9" s="84"/>
      <c r="E9" s="114" t="s">
        <v>105</v>
      </c>
      <c r="F9" s="115"/>
      <c r="G9" s="85">
        <v>30000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</row>
    <row r="10" spans="1:255" s="87" customFormat="1" ht="25.5" customHeight="1" x14ac:dyDescent="0.25">
      <c r="A10" s="81"/>
      <c r="B10" s="88" t="s">
        <v>1</v>
      </c>
      <c r="C10" s="85" t="s">
        <v>99</v>
      </c>
      <c r="D10" s="84"/>
      <c r="E10" s="112" t="s">
        <v>2</v>
      </c>
      <c r="F10" s="113"/>
      <c r="G10" s="85" t="s">
        <v>100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</row>
    <row r="11" spans="1:255" s="87" customFormat="1" ht="18" customHeight="1" x14ac:dyDescent="0.25">
      <c r="A11" s="81"/>
      <c r="B11" s="88" t="s">
        <v>56</v>
      </c>
      <c r="C11" s="85" t="s">
        <v>69</v>
      </c>
      <c r="D11" s="84"/>
      <c r="E11" s="112" t="s">
        <v>104</v>
      </c>
      <c r="F11" s="113"/>
      <c r="G11" s="85">
        <v>150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</row>
    <row r="12" spans="1:255" s="87" customFormat="1" ht="11.25" customHeight="1" x14ac:dyDescent="0.25">
      <c r="A12" s="81"/>
      <c r="B12" s="88" t="s">
        <v>57</v>
      </c>
      <c r="C12" s="85" t="s">
        <v>64</v>
      </c>
      <c r="D12" s="84"/>
      <c r="E12" s="120" t="s">
        <v>3</v>
      </c>
      <c r="F12" s="121"/>
      <c r="G12" s="85">
        <f>+G9*G11</f>
        <v>4500000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</row>
    <row r="13" spans="1:255" s="87" customFormat="1" ht="11.25" customHeight="1" x14ac:dyDescent="0.25">
      <c r="A13" s="81"/>
      <c r="B13" s="88" t="s">
        <v>58</v>
      </c>
      <c r="C13" s="89" t="s">
        <v>106</v>
      </c>
      <c r="D13" s="84"/>
      <c r="E13" s="112" t="s">
        <v>4</v>
      </c>
      <c r="F13" s="113"/>
      <c r="G13" s="85" t="s">
        <v>101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pans="1:255" s="87" customFormat="1" ht="15" x14ac:dyDescent="0.25">
      <c r="A14" s="81"/>
      <c r="B14" s="88" t="s">
        <v>5</v>
      </c>
      <c r="C14" s="90" t="s">
        <v>107</v>
      </c>
      <c r="D14" s="84"/>
      <c r="E14" s="112" t="s">
        <v>6</v>
      </c>
      <c r="F14" s="113"/>
      <c r="G14" s="85" t="s">
        <v>61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</row>
    <row r="15" spans="1:255" s="87" customFormat="1" ht="25.5" customHeight="1" x14ac:dyDescent="0.25">
      <c r="A15" s="81"/>
      <c r="B15" s="88" t="s">
        <v>7</v>
      </c>
      <c r="C15" s="91">
        <v>44927</v>
      </c>
      <c r="D15" s="84"/>
      <c r="E15" s="116" t="s">
        <v>8</v>
      </c>
      <c r="F15" s="117"/>
      <c r="G15" s="85" t="s">
        <v>102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</row>
    <row r="16" spans="1:255" ht="12" customHeight="1" x14ac:dyDescent="0.25">
      <c r="A16" s="2"/>
      <c r="B16" s="92"/>
      <c r="C16" s="6"/>
      <c r="D16" s="7"/>
      <c r="E16" s="8"/>
      <c r="F16" s="8"/>
      <c r="G16" s="9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8" t="s">
        <v>9</v>
      </c>
      <c r="C17" s="119"/>
      <c r="D17" s="119"/>
      <c r="E17" s="119"/>
      <c r="F17" s="119"/>
      <c r="G17" s="11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5" t="s">
        <v>10</v>
      </c>
      <c r="C19" s="96"/>
      <c r="D19" s="97"/>
      <c r="E19" s="97"/>
      <c r="F19" s="98"/>
      <c r="G19" s="99"/>
    </row>
    <row r="20" spans="1:255" ht="24" customHeight="1" x14ac:dyDescent="0.25">
      <c r="A20" s="5"/>
      <c r="B20" s="100" t="s">
        <v>11</v>
      </c>
      <c r="C20" s="101" t="s">
        <v>12</v>
      </c>
      <c r="D20" s="101" t="s">
        <v>13</v>
      </c>
      <c r="E20" s="100" t="s">
        <v>14</v>
      </c>
      <c r="F20" s="101" t="s">
        <v>15</v>
      </c>
      <c r="G20" s="100" t="s">
        <v>16</v>
      </c>
    </row>
    <row r="21" spans="1:255" s="87" customFormat="1" ht="12" customHeight="1" x14ac:dyDescent="0.25">
      <c r="A21" s="81"/>
      <c r="B21" s="102" t="s">
        <v>70</v>
      </c>
      <c r="C21" s="103" t="s">
        <v>17</v>
      </c>
      <c r="D21" s="103">
        <v>0.3</v>
      </c>
      <c r="E21" s="103" t="s">
        <v>71</v>
      </c>
      <c r="F21" s="104">
        <v>23000</v>
      </c>
      <c r="G21" s="105">
        <f>+F21*D21</f>
        <v>6900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</row>
    <row r="22" spans="1:255" s="87" customFormat="1" ht="12" customHeight="1" x14ac:dyDescent="0.25">
      <c r="A22" s="81"/>
      <c r="B22" s="102" t="s">
        <v>72</v>
      </c>
      <c r="C22" s="103" t="s">
        <v>17</v>
      </c>
      <c r="D22" s="103">
        <v>0.3</v>
      </c>
      <c r="E22" s="103" t="s">
        <v>73</v>
      </c>
      <c r="F22" s="104">
        <v>23000</v>
      </c>
      <c r="G22" s="105">
        <f t="shared" ref="G22:G25" si="0">+F22*D22</f>
        <v>6900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</row>
    <row r="23" spans="1:255" s="87" customFormat="1" ht="12" customHeight="1" x14ac:dyDescent="0.25">
      <c r="A23" s="81"/>
      <c r="B23" s="102" t="s">
        <v>74</v>
      </c>
      <c r="C23" s="103" t="s">
        <v>17</v>
      </c>
      <c r="D23" s="103">
        <v>1</v>
      </c>
      <c r="E23" s="103" t="s">
        <v>65</v>
      </c>
      <c r="F23" s="104">
        <v>23000</v>
      </c>
      <c r="G23" s="105">
        <f t="shared" si="0"/>
        <v>23000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</row>
    <row r="24" spans="1:255" s="87" customFormat="1" ht="12" customHeight="1" x14ac:dyDescent="0.25">
      <c r="A24" s="81"/>
      <c r="B24" s="102" t="s">
        <v>74</v>
      </c>
      <c r="C24" s="103" t="s">
        <v>17</v>
      </c>
      <c r="D24" s="103">
        <v>3</v>
      </c>
      <c r="E24" s="103" t="s">
        <v>75</v>
      </c>
      <c r="F24" s="104">
        <v>23000</v>
      </c>
      <c r="G24" s="105">
        <f t="shared" si="0"/>
        <v>69000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</row>
    <row r="25" spans="1:255" s="87" customFormat="1" ht="12" customHeight="1" x14ac:dyDescent="0.25">
      <c r="A25" s="81"/>
      <c r="B25" s="102" t="s">
        <v>74</v>
      </c>
      <c r="C25" s="103" t="s">
        <v>17</v>
      </c>
      <c r="D25" s="103">
        <v>3</v>
      </c>
      <c r="E25" s="103" t="s">
        <v>61</v>
      </c>
      <c r="F25" s="104">
        <v>23000</v>
      </c>
      <c r="G25" s="105">
        <f t="shared" si="0"/>
        <v>69000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</row>
    <row r="26" spans="1:255" ht="11.25" customHeight="1" x14ac:dyDescent="0.25">
      <c r="B26" s="16" t="s">
        <v>18</v>
      </c>
      <c r="C26" s="17"/>
      <c r="D26" s="17"/>
      <c r="E26" s="17"/>
      <c r="F26" s="18"/>
      <c r="G26" s="106">
        <f>SUM(G21:G25)</f>
        <v>174800</v>
      </c>
    </row>
    <row r="27" spans="1:255" ht="15.75" customHeight="1" x14ac:dyDescent="0.25">
      <c r="A27" s="5"/>
      <c r="B27" s="13"/>
      <c r="C27" s="14"/>
      <c r="D27" s="14"/>
      <c r="E27" s="14"/>
      <c r="F27" s="15"/>
      <c r="G27" s="15"/>
      <c r="K27" s="73"/>
    </row>
    <row r="28" spans="1:255" ht="12" customHeight="1" x14ac:dyDescent="0.25">
      <c r="A28" s="5"/>
      <c r="B28" s="95" t="s">
        <v>19</v>
      </c>
      <c r="C28" s="96"/>
      <c r="D28" s="97"/>
      <c r="E28" s="97"/>
      <c r="F28" s="98"/>
      <c r="G28" s="99"/>
    </row>
    <row r="29" spans="1:255" ht="24" customHeight="1" x14ac:dyDescent="0.25">
      <c r="A29" s="5"/>
      <c r="B29" s="100" t="s">
        <v>11</v>
      </c>
      <c r="C29" s="101" t="s">
        <v>12</v>
      </c>
      <c r="D29" s="101" t="s">
        <v>13</v>
      </c>
      <c r="E29" s="100" t="s">
        <v>14</v>
      </c>
      <c r="F29" s="101" t="s">
        <v>15</v>
      </c>
      <c r="G29" s="100" t="s">
        <v>16</v>
      </c>
    </row>
    <row r="30" spans="1:255" s="87" customFormat="1" ht="12" customHeight="1" x14ac:dyDescent="0.25">
      <c r="A30" s="81"/>
      <c r="B30" s="102"/>
      <c r="C30" s="103"/>
      <c r="D30" s="103"/>
      <c r="E30" s="103"/>
      <c r="F30" s="104"/>
      <c r="G30" s="105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</row>
    <row r="31" spans="1:255" ht="11.25" customHeight="1" x14ac:dyDescent="0.25">
      <c r="B31" s="16" t="s">
        <v>20</v>
      </c>
      <c r="C31" s="17"/>
      <c r="D31" s="17"/>
      <c r="E31" s="17"/>
      <c r="F31" s="18"/>
      <c r="G31" s="106">
        <f>SUM(G30)</f>
        <v>0</v>
      </c>
    </row>
    <row r="32" spans="1:255" ht="15.75" customHeight="1" x14ac:dyDescent="0.25">
      <c r="A32" s="5"/>
      <c r="B32" s="13"/>
      <c r="C32" s="14"/>
      <c r="D32" s="14"/>
      <c r="E32" s="14"/>
      <c r="F32" s="15"/>
      <c r="G32" s="15"/>
      <c r="K32" s="73"/>
    </row>
    <row r="33" spans="1:255" ht="12" customHeight="1" x14ac:dyDescent="0.25">
      <c r="A33" s="5"/>
      <c r="B33" s="95" t="s">
        <v>21</v>
      </c>
      <c r="C33" s="96"/>
      <c r="D33" s="97"/>
      <c r="E33" s="97"/>
      <c r="F33" s="98"/>
      <c r="G33" s="99"/>
    </row>
    <row r="34" spans="1:255" ht="24" customHeight="1" x14ac:dyDescent="0.25">
      <c r="A34" s="5"/>
      <c r="B34" s="100" t="s">
        <v>11</v>
      </c>
      <c r="C34" s="101" t="s">
        <v>12</v>
      </c>
      <c r="D34" s="101" t="s">
        <v>13</v>
      </c>
      <c r="E34" s="100" t="s">
        <v>14</v>
      </c>
      <c r="F34" s="101" t="s">
        <v>15</v>
      </c>
      <c r="G34" s="100" t="s">
        <v>16</v>
      </c>
    </row>
    <row r="35" spans="1:255" s="87" customFormat="1" ht="12" customHeight="1" x14ac:dyDescent="0.25">
      <c r="A35" s="81"/>
      <c r="B35" s="102" t="s">
        <v>76</v>
      </c>
      <c r="C35" s="103" t="s">
        <v>22</v>
      </c>
      <c r="D35" s="103">
        <v>0.25</v>
      </c>
      <c r="E35" s="103" t="s">
        <v>66</v>
      </c>
      <c r="F35" s="104">
        <v>424390</v>
      </c>
      <c r="G35" s="105">
        <f>+F35*D35</f>
        <v>106097.5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</row>
    <row r="36" spans="1:255" s="87" customFormat="1" ht="12" customHeight="1" x14ac:dyDescent="0.25">
      <c r="A36" s="81"/>
      <c r="B36" s="102" t="s">
        <v>77</v>
      </c>
      <c r="C36" s="103" t="s">
        <v>22</v>
      </c>
      <c r="D36" s="103">
        <v>0.13</v>
      </c>
      <c r="E36" s="103" t="s">
        <v>71</v>
      </c>
      <c r="F36" s="104">
        <v>395841</v>
      </c>
      <c r="G36" s="105">
        <f t="shared" ref="G36:G45" si="1">+F36*D36</f>
        <v>51459.33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</row>
    <row r="37" spans="1:255" s="87" customFormat="1" ht="12" customHeight="1" x14ac:dyDescent="0.25">
      <c r="A37" s="81"/>
      <c r="B37" s="102" t="s">
        <v>77</v>
      </c>
      <c r="C37" s="103" t="s">
        <v>22</v>
      </c>
      <c r="D37" s="103">
        <v>0.13</v>
      </c>
      <c r="E37" s="103" t="s">
        <v>71</v>
      </c>
      <c r="F37" s="104">
        <v>395841</v>
      </c>
      <c r="G37" s="105">
        <f t="shared" si="1"/>
        <v>51459.33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</row>
    <row r="38" spans="1:255" s="87" customFormat="1" ht="12" customHeight="1" x14ac:dyDescent="0.25">
      <c r="A38" s="81"/>
      <c r="B38" s="102" t="s">
        <v>78</v>
      </c>
      <c r="C38" s="103" t="s">
        <v>22</v>
      </c>
      <c r="D38" s="103">
        <v>0.06</v>
      </c>
      <c r="E38" s="103" t="s">
        <v>71</v>
      </c>
      <c r="F38" s="104">
        <v>407151</v>
      </c>
      <c r="G38" s="105">
        <f t="shared" si="1"/>
        <v>24429.059999999998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</row>
    <row r="39" spans="1:255" s="87" customFormat="1" ht="12" customHeight="1" x14ac:dyDescent="0.25">
      <c r="A39" s="81"/>
      <c r="B39" s="102" t="s">
        <v>79</v>
      </c>
      <c r="C39" s="103" t="s">
        <v>22</v>
      </c>
      <c r="D39" s="103">
        <v>0.13</v>
      </c>
      <c r="E39" s="103" t="s">
        <v>71</v>
      </c>
      <c r="F39" s="104">
        <v>395841</v>
      </c>
      <c r="G39" s="105">
        <f t="shared" si="1"/>
        <v>51459.33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</row>
    <row r="40" spans="1:255" s="87" customFormat="1" ht="12" customHeight="1" x14ac:dyDescent="0.25">
      <c r="A40" s="81"/>
      <c r="B40" s="102" t="s">
        <v>103</v>
      </c>
      <c r="C40" s="103" t="s">
        <v>22</v>
      </c>
      <c r="D40" s="103">
        <v>0.1</v>
      </c>
      <c r="E40" s="103" t="s">
        <v>71</v>
      </c>
      <c r="F40" s="104">
        <v>494802</v>
      </c>
      <c r="G40" s="105">
        <f t="shared" si="1"/>
        <v>49480.200000000004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</row>
    <row r="41" spans="1:255" s="87" customFormat="1" ht="12" customHeight="1" x14ac:dyDescent="0.25">
      <c r="A41" s="81"/>
      <c r="B41" s="102" t="s">
        <v>80</v>
      </c>
      <c r="C41" s="103" t="s">
        <v>22</v>
      </c>
      <c r="D41" s="103">
        <v>0.15</v>
      </c>
      <c r="E41" s="103" t="s">
        <v>71</v>
      </c>
      <c r="F41" s="104">
        <v>95040</v>
      </c>
      <c r="G41" s="105">
        <f t="shared" si="1"/>
        <v>14256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</row>
    <row r="42" spans="1:255" s="87" customFormat="1" ht="12" customHeight="1" x14ac:dyDescent="0.25">
      <c r="A42" s="81"/>
      <c r="B42" s="102" t="s">
        <v>78</v>
      </c>
      <c r="C42" s="103" t="s">
        <v>22</v>
      </c>
      <c r="D42" s="103">
        <v>0.06</v>
      </c>
      <c r="E42" s="103" t="s">
        <v>73</v>
      </c>
      <c r="F42" s="104">
        <v>407151</v>
      </c>
      <c r="G42" s="105">
        <f t="shared" si="1"/>
        <v>24429.059999999998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</row>
    <row r="43" spans="1:255" s="87" customFormat="1" ht="12" customHeight="1" x14ac:dyDescent="0.25">
      <c r="A43" s="81"/>
      <c r="B43" s="102" t="s">
        <v>81</v>
      </c>
      <c r="C43" s="103" t="s">
        <v>22</v>
      </c>
      <c r="D43" s="103">
        <v>0.2</v>
      </c>
      <c r="E43" s="103" t="s">
        <v>82</v>
      </c>
      <c r="F43" s="104">
        <v>95040</v>
      </c>
      <c r="G43" s="105">
        <f t="shared" si="1"/>
        <v>19008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</row>
    <row r="44" spans="1:255" s="87" customFormat="1" ht="12" customHeight="1" x14ac:dyDescent="0.25">
      <c r="A44" s="81"/>
      <c r="B44" s="102" t="s">
        <v>72</v>
      </c>
      <c r="C44" s="103" t="s">
        <v>22</v>
      </c>
      <c r="D44" s="103">
        <v>0.2</v>
      </c>
      <c r="E44" s="103" t="s">
        <v>65</v>
      </c>
      <c r="F44" s="104">
        <v>242820</v>
      </c>
      <c r="G44" s="105">
        <f t="shared" si="1"/>
        <v>48564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</row>
    <row r="45" spans="1:255" s="87" customFormat="1" ht="12" customHeight="1" x14ac:dyDescent="0.25">
      <c r="A45" s="81"/>
      <c r="B45" s="102" t="s">
        <v>83</v>
      </c>
      <c r="C45" s="103" t="s">
        <v>22</v>
      </c>
      <c r="D45" s="103">
        <v>0.17</v>
      </c>
      <c r="E45" s="103" t="s">
        <v>84</v>
      </c>
      <c r="F45" s="104">
        <v>549780</v>
      </c>
      <c r="G45" s="105">
        <f t="shared" si="1"/>
        <v>93462.6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</row>
    <row r="46" spans="1:255" ht="12" customHeight="1" x14ac:dyDescent="0.25">
      <c r="A46" s="32"/>
      <c r="B46" s="74" t="s">
        <v>23</v>
      </c>
      <c r="C46" s="75"/>
      <c r="D46" s="75"/>
      <c r="E46" s="75"/>
      <c r="F46" s="76"/>
      <c r="G46" s="107">
        <f>SUM(G35:G45)</f>
        <v>534104.41</v>
      </c>
    </row>
    <row r="47" spans="1:255" ht="12" customHeight="1" x14ac:dyDescent="0.25">
      <c r="A47" s="32"/>
      <c r="B47" s="13"/>
      <c r="C47" s="14"/>
      <c r="D47" s="14"/>
      <c r="E47" s="14"/>
      <c r="F47" s="15"/>
      <c r="G47" s="15"/>
    </row>
    <row r="48" spans="1:255" ht="12" customHeight="1" x14ac:dyDescent="0.25">
      <c r="A48" s="5"/>
      <c r="B48" s="95" t="s">
        <v>24</v>
      </c>
      <c r="C48" s="96"/>
      <c r="D48" s="97"/>
      <c r="E48" s="97"/>
      <c r="F48" s="98"/>
      <c r="G48" s="99"/>
    </row>
    <row r="49" spans="1:255" ht="24" customHeight="1" x14ac:dyDescent="0.25">
      <c r="A49" s="5"/>
      <c r="B49" s="100" t="s">
        <v>25</v>
      </c>
      <c r="C49" s="101" t="s">
        <v>26</v>
      </c>
      <c r="D49" s="101" t="s">
        <v>27</v>
      </c>
      <c r="E49" s="100" t="s">
        <v>14</v>
      </c>
      <c r="F49" s="101" t="s">
        <v>15</v>
      </c>
      <c r="G49" s="100" t="s">
        <v>16</v>
      </c>
    </row>
    <row r="50" spans="1:255" s="87" customFormat="1" ht="12" customHeight="1" x14ac:dyDescent="0.25">
      <c r="A50" s="81"/>
      <c r="B50" s="108" t="s">
        <v>85</v>
      </c>
      <c r="C50" s="103"/>
      <c r="D50" s="103"/>
      <c r="E50" s="103"/>
      <c r="F50" s="104"/>
      <c r="G50" s="105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</row>
    <row r="51" spans="1:255" s="87" customFormat="1" ht="12" customHeight="1" x14ac:dyDescent="0.25">
      <c r="A51" s="81"/>
      <c r="B51" s="102" t="s">
        <v>108</v>
      </c>
      <c r="C51" s="103" t="s">
        <v>86</v>
      </c>
      <c r="D51" s="103">
        <v>1</v>
      </c>
      <c r="E51" s="103" t="s">
        <v>59</v>
      </c>
      <c r="F51" s="104">
        <v>283820</v>
      </c>
      <c r="G51" s="105">
        <f>+F51*D51</f>
        <v>283820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</row>
    <row r="52" spans="1:255" s="87" customFormat="1" ht="12" customHeight="1" x14ac:dyDescent="0.25">
      <c r="A52" s="81"/>
      <c r="B52" s="108" t="s">
        <v>28</v>
      </c>
      <c r="C52" s="103"/>
      <c r="D52" s="103"/>
      <c r="E52" s="103"/>
      <c r="F52" s="104"/>
      <c r="G52" s="105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</row>
    <row r="53" spans="1:255" s="87" customFormat="1" ht="12" customHeight="1" x14ac:dyDescent="0.25">
      <c r="A53" s="81"/>
      <c r="B53" s="102" t="s">
        <v>87</v>
      </c>
      <c r="C53" s="103" t="s">
        <v>29</v>
      </c>
      <c r="D53" s="103">
        <v>500</v>
      </c>
      <c r="E53" s="103" t="s">
        <v>88</v>
      </c>
      <c r="F53" s="104">
        <v>970</v>
      </c>
      <c r="G53" s="105">
        <f t="shared" ref="G53:G58" si="2">+F53*D53</f>
        <v>485000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</row>
    <row r="54" spans="1:255" s="87" customFormat="1" ht="12" customHeight="1" x14ac:dyDescent="0.25">
      <c r="A54" s="81"/>
      <c r="B54" s="102" t="s">
        <v>97</v>
      </c>
      <c r="C54" s="103" t="s">
        <v>29</v>
      </c>
      <c r="D54" s="103">
        <v>550</v>
      </c>
      <c r="E54" s="103" t="s">
        <v>59</v>
      </c>
      <c r="F54" s="104">
        <v>1202</v>
      </c>
      <c r="G54" s="105">
        <f t="shared" si="2"/>
        <v>661100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</row>
    <row r="55" spans="1:255" s="87" customFormat="1" ht="12" customHeight="1" x14ac:dyDescent="0.25">
      <c r="A55" s="81"/>
      <c r="B55" s="108" t="s">
        <v>30</v>
      </c>
      <c r="C55" s="103"/>
      <c r="D55" s="103"/>
      <c r="E55" s="103"/>
      <c r="F55" s="104"/>
      <c r="G55" s="105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pans="1:255" s="87" customFormat="1" ht="12" customHeight="1" x14ac:dyDescent="0.25">
      <c r="A56" s="81"/>
      <c r="B56" s="102" t="s">
        <v>89</v>
      </c>
      <c r="C56" s="103" t="s">
        <v>62</v>
      </c>
      <c r="D56" s="103">
        <v>4</v>
      </c>
      <c r="E56" s="103" t="s">
        <v>59</v>
      </c>
      <c r="F56" s="104">
        <v>13600</v>
      </c>
      <c r="G56" s="105">
        <f t="shared" si="2"/>
        <v>54400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</row>
    <row r="57" spans="1:255" s="87" customFormat="1" ht="12" customHeight="1" x14ac:dyDescent="0.25">
      <c r="A57" s="81"/>
      <c r="B57" s="102" t="s">
        <v>90</v>
      </c>
      <c r="C57" s="103" t="s">
        <v>29</v>
      </c>
      <c r="D57" s="103">
        <v>1</v>
      </c>
      <c r="E57" s="103" t="s">
        <v>60</v>
      </c>
      <c r="F57" s="104">
        <v>49799</v>
      </c>
      <c r="G57" s="105">
        <f t="shared" si="2"/>
        <v>49799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</row>
    <row r="58" spans="1:255" s="87" customFormat="1" ht="12" customHeight="1" x14ac:dyDescent="0.25">
      <c r="A58" s="81"/>
      <c r="B58" s="102" t="s">
        <v>91</v>
      </c>
      <c r="C58" s="103" t="s">
        <v>62</v>
      </c>
      <c r="D58" s="103">
        <v>0.5</v>
      </c>
      <c r="E58" s="103" t="s">
        <v>60</v>
      </c>
      <c r="F58" s="104">
        <v>13923</v>
      </c>
      <c r="G58" s="105">
        <f t="shared" si="2"/>
        <v>6961.5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</row>
    <row r="59" spans="1:255" ht="11.25" customHeight="1" x14ac:dyDescent="0.25">
      <c r="B59" s="16" t="s">
        <v>31</v>
      </c>
      <c r="C59" s="17"/>
      <c r="D59" s="17"/>
      <c r="E59" s="17"/>
      <c r="F59" s="18"/>
      <c r="G59" s="106">
        <f>SUM(G50:G58)</f>
        <v>1541080.5</v>
      </c>
    </row>
    <row r="60" spans="1:255" ht="11.25" customHeight="1" x14ac:dyDescent="0.25">
      <c r="B60" s="13"/>
      <c r="C60" s="14"/>
      <c r="D60" s="14"/>
      <c r="E60" s="19"/>
      <c r="F60" s="15"/>
      <c r="G60" s="15"/>
    </row>
    <row r="61" spans="1:255" ht="12" customHeight="1" x14ac:dyDescent="0.25">
      <c r="A61" s="5"/>
      <c r="B61" s="95" t="s">
        <v>32</v>
      </c>
      <c r="C61" s="96"/>
      <c r="D61" s="97"/>
      <c r="E61" s="97"/>
      <c r="F61" s="98"/>
      <c r="G61" s="99"/>
    </row>
    <row r="62" spans="1:255" ht="24" customHeight="1" x14ac:dyDescent="0.25">
      <c r="A62" s="5"/>
      <c r="B62" s="100" t="s">
        <v>33</v>
      </c>
      <c r="C62" s="101" t="s">
        <v>26</v>
      </c>
      <c r="D62" s="101" t="s">
        <v>27</v>
      </c>
      <c r="E62" s="100" t="s">
        <v>14</v>
      </c>
      <c r="F62" s="101" t="s">
        <v>15</v>
      </c>
      <c r="G62" s="100" t="s">
        <v>16</v>
      </c>
    </row>
    <row r="63" spans="1:255" s="87" customFormat="1" ht="15" x14ac:dyDescent="0.25">
      <c r="A63" s="81"/>
      <c r="B63" s="109" t="s">
        <v>95</v>
      </c>
      <c r="C63" s="103" t="s">
        <v>96</v>
      </c>
      <c r="D63" s="103">
        <v>12</v>
      </c>
      <c r="E63" s="103" t="s">
        <v>63</v>
      </c>
      <c r="F63" s="104">
        <v>22000</v>
      </c>
      <c r="G63" s="105">
        <f>+F63*D63</f>
        <v>264000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ht="11.25" customHeight="1" x14ac:dyDescent="0.25">
      <c r="B64" s="16" t="s">
        <v>34</v>
      </c>
      <c r="C64" s="17"/>
      <c r="D64" s="17"/>
      <c r="E64" s="17"/>
      <c r="F64" s="18"/>
      <c r="G64" s="106">
        <f>SUM(G63:G63)</f>
        <v>264000</v>
      </c>
    </row>
    <row r="65" spans="2:7" ht="11.25" customHeight="1" x14ac:dyDescent="0.25">
      <c r="B65" s="35"/>
      <c r="C65" s="35"/>
      <c r="D65" s="35"/>
      <c r="E65" s="35"/>
      <c r="F65" s="36"/>
      <c r="G65" s="36"/>
    </row>
    <row r="66" spans="2:7" ht="11.25" customHeight="1" x14ac:dyDescent="0.25">
      <c r="B66" s="37" t="s">
        <v>35</v>
      </c>
      <c r="C66" s="38"/>
      <c r="D66" s="38"/>
      <c r="E66" s="38"/>
      <c r="F66" s="38"/>
      <c r="G66" s="39">
        <f>G26+G31+G46+G59+G64</f>
        <v>2513984.91</v>
      </c>
    </row>
    <row r="67" spans="2:7" s="1" customFormat="1" ht="11.25" customHeight="1" x14ac:dyDescent="0.25">
      <c r="B67" s="40" t="s">
        <v>36</v>
      </c>
      <c r="C67" s="21"/>
      <c r="D67" s="21"/>
      <c r="E67" s="21"/>
      <c r="F67" s="21"/>
      <c r="G67" s="41">
        <f>G66*0.05</f>
        <v>125699.24550000002</v>
      </c>
    </row>
    <row r="68" spans="2:7" s="1" customFormat="1" ht="11.25" customHeight="1" x14ac:dyDescent="0.25">
      <c r="B68" s="42" t="s">
        <v>37</v>
      </c>
      <c r="C68" s="20"/>
      <c r="D68" s="20"/>
      <c r="E68" s="20"/>
      <c r="F68" s="20"/>
      <c r="G68" s="43">
        <f>G67+G66</f>
        <v>2639684.1555000003</v>
      </c>
    </row>
    <row r="69" spans="2:7" s="1" customFormat="1" ht="11.25" customHeight="1" x14ac:dyDescent="0.25">
      <c r="B69" s="40" t="s">
        <v>38</v>
      </c>
      <c r="C69" s="21"/>
      <c r="D69" s="21"/>
      <c r="E69" s="21"/>
      <c r="F69" s="21"/>
      <c r="G69" s="41">
        <f>G12</f>
        <v>4500000</v>
      </c>
    </row>
    <row r="70" spans="2:7" s="1" customFormat="1" ht="11.25" customHeight="1" x14ac:dyDescent="0.25">
      <c r="B70" s="44" t="s">
        <v>39</v>
      </c>
      <c r="C70" s="45"/>
      <c r="D70" s="45"/>
      <c r="E70" s="45"/>
      <c r="F70" s="45"/>
      <c r="G70" s="46">
        <f>G69-G68</f>
        <v>1860315.8444999997</v>
      </c>
    </row>
    <row r="71" spans="2:7" ht="11.25" customHeight="1" x14ac:dyDescent="0.25">
      <c r="B71" s="33" t="s">
        <v>40</v>
      </c>
      <c r="C71" s="34"/>
      <c r="D71" s="34"/>
      <c r="E71" s="34"/>
      <c r="F71" s="34"/>
      <c r="G71" s="29"/>
    </row>
    <row r="72" spans="2:7" ht="11.25" customHeight="1" thickBot="1" x14ac:dyDescent="0.3">
      <c r="B72" s="47"/>
      <c r="C72" s="34"/>
      <c r="D72" s="34"/>
      <c r="E72" s="34"/>
      <c r="F72" s="34"/>
      <c r="G72" s="29"/>
    </row>
    <row r="73" spans="2:7" ht="11.25" customHeight="1" x14ac:dyDescent="0.25">
      <c r="B73" s="59" t="s">
        <v>41</v>
      </c>
      <c r="C73" s="60"/>
      <c r="D73" s="60"/>
      <c r="E73" s="60"/>
      <c r="F73" s="61"/>
      <c r="G73" s="29"/>
    </row>
    <row r="74" spans="2:7" ht="11.25" customHeight="1" x14ac:dyDescent="0.25">
      <c r="B74" s="62" t="s">
        <v>42</v>
      </c>
      <c r="C74" s="31"/>
      <c r="D74" s="31"/>
      <c r="E74" s="31"/>
      <c r="F74" s="63"/>
      <c r="G74" s="29"/>
    </row>
    <row r="75" spans="2:7" ht="11.25" customHeight="1" x14ac:dyDescent="0.25">
      <c r="B75" s="62" t="s">
        <v>67</v>
      </c>
      <c r="C75" s="31"/>
      <c r="D75" s="31"/>
      <c r="E75" s="31"/>
      <c r="F75" s="63"/>
      <c r="G75" s="29"/>
    </row>
    <row r="76" spans="2:7" ht="11.25" customHeight="1" x14ac:dyDescent="0.25">
      <c r="B76" s="62" t="s">
        <v>92</v>
      </c>
      <c r="C76" s="31"/>
      <c r="D76" s="31"/>
      <c r="E76" s="31"/>
      <c r="F76" s="63"/>
      <c r="G76" s="29"/>
    </row>
    <row r="77" spans="2:7" ht="11.25" customHeight="1" x14ac:dyDescent="0.25">
      <c r="B77" s="62" t="s">
        <v>43</v>
      </c>
      <c r="C77" s="31"/>
      <c r="D77" s="31"/>
      <c r="E77" s="31"/>
      <c r="F77" s="63"/>
      <c r="G77" s="29"/>
    </row>
    <row r="78" spans="2:7" ht="11.25" customHeight="1" x14ac:dyDescent="0.25">
      <c r="B78" s="62" t="s">
        <v>44</v>
      </c>
      <c r="C78" s="31"/>
      <c r="D78" s="31"/>
      <c r="E78" s="31"/>
      <c r="F78" s="63"/>
      <c r="G78" s="29"/>
    </row>
    <row r="79" spans="2:7" ht="11.25" customHeight="1" x14ac:dyDescent="0.25">
      <c r="B79" s="62" t="s">
        <v>45</v>
      </c>
      <c r="C79" s="31"/>
      <c r="D79" s="31"/>
      <c r="E79" s="31"/>
      <c r="F79" s="63"/>
      <c r="G79" s="29"/>
    </row>
    <row r="80" spans="2:7" ht="11.25" customHeight="1" thickBot="1" x14ac:dyDescent="0.3">
      <c r="B80" s="64"/>
      <c r="C80" s="65"/>
      <c r="D80" s="65"/>
      <c r="E80" s="65"/>
      <c r="F80" s="66"/>
      <c r="G80" s="29"/>
    </row>
    <row r="81" spans="2:7" ht="11.25" customHeight="1" x14ac:dyDescent="0.25">
      <c r="B81" s="57"/>
      <c r="C81" s="31"/>
      <c r="D81" s="31"/>
      <c r="E81" s="31"/>
      <c r="F81" s="31"/>
      <c r="G81" s="29"/>
    </row>
    <row r="82" spans="2:7" ht="11.25" customHeight="1" thickBot="1" x14ac:dyDescent="0.3">
      <c r="B82" s="110" t="s">
        <v>46</v>
      </c>
      <c r="C82" s="111"/>
      <c r="D82" s="56"/>
      <c r="E82" s="22"/>
      <c r="F82" s="22"/>
      <c r="G82" s="29"/>
    </row>
    <row r="83" spans="2:7" ht="11.25" customHeight="1" x14ac:dyDescent="0.25">
      <c r="B83" s="49" t="s">
        <v>33</v>
      </c>
      <c r="C83" s="23" t="s">
        <v>47</v>
      </c>
      <c r="D83" s="50" t="s">
        <v>48</v>
      </c>
      <c r="E83" s="22"/>
      <c r="F83" s="22"/>
      <c r="G83" s="29"/>
    </row>
    <row r="84" spans="2:7" ht="11.25" customHeight="1" x14ac:dyDescent="0.25">
      <c r="B84" s="51" t="s">
        <v>49</v>
      </c>
      <c r="C84" s="24">
        <f>+G26</f>
        <v>174800</v>
      </c>
      <c r="D84" s="52">
        <f>(C84/C90)</f>
        <v>6.6220043650218427E-2</v>
      </c>
      <c r="E84" s="22"/>
      <c r="F84" s="22"/>
      <c r="G84" s="29"/>
    </row>
    <row r="85" spans="2:7" ht="11.25" customHeight="1" x14ac:dyDescent="0.25">
      <c r="B85" s="51" t="s">
        <v>50</v>
      </c>
      <c r="C85" s="25">
        <v>0</v>
      </c>
      <c r="D85" s="52">
        <v>0</v>
      </c>
      <c r="E85" s="22"/>
      <c r="F85" s="22"/>
      <c r="G85" s="29"/>
    </row>
    <row r="86" spans="2:7" ht="11.25" customHeight="1" x14ac:dyDescent="0.25">
      <c r="B86" s="51" t="s">
        <v>51</v>
      </c>
      <c r="C86" s="24">
        <f>+G46</f>
        <v>534104.41</v>
      </c>
      <c r="D86" s="52">
        <f>(C86/C90)</f>
        <v>0.20233648366117943</v>
      </c>
      <c r="E86" s="22"/>
      <c r="F86" s="22"/>
      <c r="G86" s="29"/>
    </row>
    <row r="87" spans="2:7" ht="11.25" customHeight="1" x14ac:dyDescent="0.25">
      <c r="B87" s="51" t="s">
        <v>25</v>
      </c>
      <c r="C87" s="24">
        <f>+G59</f>
        <v>1541080.5</v>
      </c>
      <c r="D87" s="52">
        <f>(C87/C90)</f>
        <v>0.5838124598312382</v>
      </c>
      <c r="E87" s="22"/>
      <c r="F87" s="22"/>
      <c r="G87" s="29"/>
    </row>
    <row r="88" spans="2:7" ht="11.25" customHeight="1" x14ac:dyDescent="0.25">
      <c r="B88" s="51" t="s">
        <v>52</v>
      </c>
      <c r="C88" s="26">
        <f>+G64</f>
        <v>264000</v>
      </c>
      <c r="D88" s="52">
        <f>(C88/C90)</f>
        <v>0.10001196523831617</v>
      </c>
      <c r="E88" s="28"/>
      <c r="F88" s="28"/>
      <c r="G88" s="29"/>
    </row>
    <row r="89" spans="2:7" ht="11.25" customHeight="1" x14ac:dyDescent="0.25">
      <c r="B89" s="51" t="s">
        <v>53</v>
      </c>
      <c r="C89" s="26">
        <f>+G67</f>
        <v>125699.24550000002</v>
      </c>
      <c r="D89" s="52">
        <f>(C89/C90)</f>
        <v>4.7619047619047623E-2</v>
      </c>
      <c r="E89" s="28"/>
      <c r="F89" s="28"/>
      <c r="G89" s="29"/>
    </row>
    <row r="90" spans="2:7" ht="11.25" customHeight="1" thickBot="1" x14ac:dyDescent="0.3">
      <c r="B90" s="53" t="s">
        <v>54</v>
      </c>
      <c r="C90" s="54">
        <f>SUM(C84:C89)</f>
        <v>2639684.1555000003</v>
      </c>
      <c r="D90" s="55">
        <f>SUM(D84:D89)</f>
        <v>0.99999999999999989</v>
      </c>
      <c r="E90" s="28"/>
      <c r="F90" s="28"/>
      <c r="G90" s="29"/>
    </row>
    <row r="91" spans="2:7" ht="11.25" customHeight="1" x14ac:dyDescent="0.25">
      <c r="B91" s="47"/>
      <c r="C91" s="34"/>
      <c r="D91" s="34"/>
      <c r="E91" s="34"/>
      <c r="F91" s="34"/>
      <c r="G91" s="29"/>
    </row>
    <row r="92" spans="2:7" ht="11.25" customHeight="1" x14ac:dyDescent="0.25">
      <c r="B92" s="48"/>
      <c r="C92" s="34"/>
      <c r="D92" s="34"/>
      <c r="E92" s="34"/>
      <c r="F92" s="34"/>
      <c r="G92" s="29"/>
    </row>
    <row r="93" spans="2:7" ht="11.25" customHeight="1" thickBot="1" x14ac:dyDescent="0.3">
      <c r="B93" s="68"/>
      <c r="C93" s="69" t="s">
        <v>55</v>
      </c>
      <c r="D93" s="70"/>
      <c r="E93" s="71"/>
      <c r="F93" s="27"/>
      <c r="G93" s="29"/>
    </row>
    <row r="94" spans="2:7" ht="11.25" customHeight="1" x14ac:dyDescent="0.25">
      <c r="B94" s="72" t="s">
        <v>68</v>
      </c>
      <c r="C94" s="79">
        <v>28000</v>
      </c>
      <c r="D94" s="79">
        <v>30000</v>
      </c>
      <c r="E94" s="80">
        <v>32000</v>
      </c>
      <c r="F94" s="67"/>
      <c r="G94" s="30"/>
    </row>
    <row r="95" spans="2:7" ht="11.25" customHeight="1" thickBot="1" x14ac:dyDescent="0.3">
      <c r="B95" s="53" t="s">
        <v>93</v>
      </c>
      <c r="C95" s="77">
        <f>(G68/C94)</f>
        <v>94.274434125000013</v>
      </c>
      <c r="D95" s="77">
        <f>(G68/D94)</f>
        <v>87.989471850000015</v>
      </c>
      <c r="E95" s="78">
        <f>(G68/E94)</f>
        <v>82.490129859375017</v>
      </c>
      <c r="F95" s="67"/>
      <c r="G95" s="30"/>
    </row>
    <row r="96" spans="2:7" ht="11.25" customHeight="1" x14ac:dyDescent="0.25">
      <c r="B96" s="58" t="s">
        <v>94</v>
      </c>
      <c r="C96" s="31"/>
      <c r="D96" s="31"/>
      <c r="E96" s="31"/>
      <c r="F96" s="31"/>
      <c r="G96" s="31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2023-02-15T13:48:13Z</dcterms:modified>
</cp:coreProperties>
</file>