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Maíz Dulc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G47" i="1"/>
  <c r="G58" i="1"/>
  <c r="G57" i="1"/>
  <c r="G52" i="1"/>
  <c r="G51" i="1"/>
  <c r="G50" i="1"/>
  <c r="G49" i="1"/>
  <c r="G46" i="1"/>
  <c r="G45" i="1"/>
  <c r="G44" i="1"/>
  <c r="G12" i="1"/>
  <c r="G25" i="1" l="1"/>
  <c r="G24" i="1"/>
  <c r="G23" i="1"/>
  <c r="G22" i="1"/>
  <c r="G21" i="1"/>
  <c r="G36" i="1" l="1"/>
  <c r="G37" i="1"/>
  <c r="G38" i="1"/>
  <c r="G35" i="1"/>
  <c r="G59" i="1" l="1"/>
  <c r="G26" i="1" l="1"/>
  <c r="G39" i="1" l="1"/>
  <c r="C82" i="1" l="1"/>
  <c r="C80" i="1"/>
  <c r="G64" i="1"/>
  <c r="C78" i="1" l="1"/>
  <c r="G53" i="1"/>
  <c r="C81" i="1" s="1"/>
  <c r="G61" i="1" l="1"/>
  <c r="G62" i="1" s="1"/>
  <c r="G63" i="1" l="1"/>
  <c r="D89" i="1" s="1"/>
  <c r="C83" i="1"/>
  <c r="E89" i="1" l="1"/>
  <c r="C89" i="1"/>
  <c r="G65" i="1"/>
  <c r="C84" i="1"/>
  <c r="D81" i="1" l="1"/>
  <c r="D80" i="1"/>
  <c r="D82" i="1"/>
  <c r="D78" i="1"/>
  <c r="D83" i="1"/>
  <c r="D84" i="1" l="1"/>
</calcChain>
</file>

<file path=xl/sharedStrings.xml><?xml version="1.0" encoding="utf-8"?>
<sst xmlns="http://schemas.openxmlformats.org/spreadsheetml/2006/main" count="150" uniqueCount="106">
  <si>
    <t>RUBRO O CULTIVO</t>
  </si>
  <si>
    <t>MAIZ DULCE</t>
  </si>
  <si>
    <t>RENDIMIENTO (unidades/Há.)</t>
  </si>
  <si>
    <t>VARIEDAD</t>
  </si>
  <si>
    <t>Legacy</t>
  </si>
  <si>
    <t>FECHA ESTIMADA  PRECIO VENTA</t>
  </si>
  <si>
    <t>MARZO 2023</t>
  </si>
  <si>
    <t>NIVEL TECNOLÓGICO</t>
  </si>
  <si>
    <t>Alto</t>
  </si>
  <si>
    <t>PRECIO ESPERADO ($/UNIDAD)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</si>
  <si>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</si>
  <si>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</si>
  <si>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</si>
  <si>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</si>
  <si>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</si>
  <si>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</si>
  <si>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</si>
  <si>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</si>
  <si>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Chaca- Vitor- P Concordia</t>
  </si>
  <si>
    <t>FECHA DE COSECHA</t>
  </si>
  <si>
    <t>Noviembre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</si>
  <si>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</si>
  <si>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</si>
  <si>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</si>
  <si>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</si>
  <si>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</si>
  <si>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</si>
  <si>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</si>
  <si>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</si>
  <si>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</si>
  <si>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</si>
  <si>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</si>
  <si>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</si>
  <si>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</si>
  <si>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abril</t>
  </si>
  <si>
    <t>Aplicación materia orgánica</t>
  </si>
  <si>
    <t>Riego y fertirrigación</t>
  </si>
  <si>
    <t>abril-octubre</t>
  </si>
  <si>
    <t>Aplicación agroquímicos</t>
  </si>
  <si>
    <t>mayo-septbre</t>
  </si>
  <si>
    <t>Cosecha</t>
  </si>
  <si>
    <t>septbre-octubre</t>
  </si>
  <si>
    <t>Subtotal Jornadas Hombre</t>
  </si>
  <si>
    <t>JORNADAS ANIMAL</t>
  </si>
  <si>
    <t>Subtotal Jornadas Animal</t>
  </si>
  <si>
    <t>MAQUINARIA</t>
  </si>
  <si>
    <t>Tractor/Arado</t>
  </si>
  <si>
    <t>JM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</si>
  <si>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</si>
  <si>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</si>
  <si>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</si>
  <si>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</si>
  <si>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</si>
  <si>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</si>
  <si>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</si>
  <si>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</si>
  <si>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</si>
  <si>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 (env. 5.000 un))</t>
  </si>
  <si>
    <t xml:space="preserve">u </t>
  </si>
  <si>
    <t>FERTILIZANTES</t>
  </si>
  <si>
    <t>Fosfato monoamonico</t>
  </si>
  <si>
    <t>Kg</t>
  </si>
  <si>
    <t>abril-septbre</t>
  </si>
  <si>
    <t>Nitrato de Potasio</t>
  </si>
  <si>
    <t>Urea</t>
  </si>
  <si>
    <t>Materia orgánica (guano)</t>
  </si>
  <si>
    <t>INSECTICIDAS</t>
  </si>
  <si>
    <t xml:space="preserve">Engeo 247 SC </t>
  </si>
  <si>
    <t>Lt.</t>
  </si>
  <si>
    <t>abril- septiembre</t>
  </si>
  <si>
    <t>Evisec 50 SP</t>
  </si>
  <si>
    <t>Subtotal Insumos</t>
  </si>
  <si>
    <t>OTROS</t>
  </si>
  <si>
    <t>Item</t>
  </si>
  <si>
    <t>Cinta de riego</t>
  </si>
  <si>
    <t>u</t>
  </si>
  <si>
    <t>abril- mayo</t>
  </si>
  <si>
    <t>Sacos</t>
  </si>
  <si>
    <t>noviembre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</si>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</sst>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0" fontId="5" fillId="0" borderId="56" xfId="0" applyFont="1" applyFill="1" applyBorder="1"/>
    <xf numFmtId="0" fontId="7" fillId="0" borderId="56" xfId="0" applyFont="1" applyFill="1" applyBorder="1"/>
    <xf numFmtId="0" fontId="5" fillId="0" borderId="56" xfId="0" applyFont="1" applyFill="1" applyBorder="1" applyAlignment="1">
      <alignment wrapText="1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49" fontId="5" fillId="10" borderId="5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9" xfId="0" applyNumberFormat="1" applyFont="1" applyFill="1" applyBorder="1" applyAlignment="1">
      <alignment horizontal="right" vertical="center" wrapText="1"/>
    </xf>
    <xf numFmtId="49" fontId="5" fillId="10" borderId="59" xfId="0" applyNumberFormat="1" applyFont="1" applyFill="1" applyBorder="1" applyAlignment="1">
      <alignment horizontal="right" vertical="center"/>
    </xf>
    <xf numFmtId="49" fontId="5" fillId="10" borderId="56" xfId="0" applyNumberFormat="1" applyFont="1" applyFill="1" applyBorder="1" applyAlignment="1">
      <alignment horizontal="right" vertical="center" wrapText="1"/>
    </xf>
    <xf numFmtId="0" fontId="1" fillId="10" borderId="56" xfId="0" applyFont="1" applyFill="1" applyBorder="1" applyAlignment="1">
      <alignment horizontal="right"/>
    </xf>
    <xf numFmtId="3" fontId="1" fillId="10" borderId="56" xfId="0" applyNumberFormat="1" applyFont="1" applyFill="1" applyBorder="1" applyAlignment="1">
      <alignment horizontal="right"/>
    </xf>
    <xf numFmtId="49" fontId="1" fillId="10" borderId="56" xfId="0" applyNumberFormat="1" applyFont="1" applyFill="1" applyBorder="1" applyAlignment="1">
      <alignment horizontal="right"/>
    </xf>
    <xf numFmtId="0" fontId="1" fillId="10" borderId="5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 wrapText="1"/>
    </xf>
    <xf numFmtId="0" fontId="5" fillId="0" borderId="56" xfId="0" applyFont="1" applyFill="1" applyBorder="1" applyAlignment="1">
      <alignment horizontal="right" vertical="center"/>
    </xf>
    <xf numFmtId="3" fontId="1" fillId="2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3" fontId="1" fillId="2" borderId="59" xfId="0" applyNumberFormat="1" applyFont="1" applyFill="1" applyBorder="1" applyAlignment="1">
      <alignment horizontal="right" vertical="center"/>
    </xf>
    <xf numFmtId="1" fontId="1" fillId="2" borderId="59" xfId="0" applyNumberFormat="1" applyFont="1" applyFill="1" applyBorder="1" applyAlignment="1">
      <alignment horizontal="right" vertical="center"/>
    </xf>
    <xf numFmtId="0" fontId="6" fillId="10" borderId="56" xfId="0" applyFont="1" applyFill="1" applyBorder="1" applyAlignment="1">
      <alignment horizontal="right" vertical="center" wrapText="1"/>
    </xf>
    <xf numFmtId="49" fontId="6" fillId="10" borderId="56" xfId="0" applyNumberFormat="1" applyFont="1" applyFill="1" applyBorder="1" applyAlignment="1">
      <alignment horizontal="left" vertical="center" wrapText="1"/>
    </xf>
    <xf numFmtId="49" fontId="1" fillId="10" borderId="56" xfId="0" applyNumberFormat="1" applyFont="1" applyFill="1" applyBorder="1"/>
    <xf numFmtId="49" fontId="6" fillId="10" borderId="56" xfId="0" applyNumberFormat="1" applyFont="1" applyFill="1" applyBorder="1"/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workbookViewId="0">
      <selection activeCell="I68" sqref="I6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17" customFormat="1" ht="12" customHeight="1" x14ac:dyDescent="0.2">
      <c r="A9" s="15"/>
      <c r="B9" s="5" t="s">
        <v>0</v>
      </c>
      <c r="C9" s="101" t="s">
        <v>1</v>
      </c>
      <c r="D9" s="6"/>
      <c r="E9" s="144" t="s">
        <v>2</v>
      </c>
      <c r="F9" s="145"/>
      <c r="G9" s="106">
        <v>60000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</row>
    <row r="10" spans="1:255" s="17" customFormat="1" ht="26.25" customHeight="1" x14ac:dyDescent="0.2">
      <c r="A10" s="15"/>
      <c r="B10" s="7" t="s">
        <v>3</v>
      </c>
      <c r="C10" s="102" t="s">
        <v>4</v>
      </c>
      <c r="D10" s="6"/>
      <c r="E10" s="146" t="s">
        <v>5</v>
      </c>
      <c r="F10" s="147"/>
      <c r="G10" s="101" t="s">
        <v>6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</row>
    <row r="11" spans="1:255" s="17" customFormat="1" ht="18" customHeight="1" x14ac:dyDescent="0.2">
      <c r="A11" s="15"/>
      <c r="B11" s="7" t="s">
        <v>7</v>
      </c>
      <c r="C11" s="101" t="s">
        <v>8</v>
      </c>
      <c r="D11" s="6"/>
      <c r="E11" s="146" t="s">
        <v>9</v>
      </c>
      <c r="F11" s="147"/>
      <c r="G11" s="131">
        <v>170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</row>
    <row r="12" spans="1:255" s="17" customFormat="1" ht="11.25" customHeight="1" x14ac:dyDescent="0.2">
      <c r="A12" s="15"/>
      <c r="B12" s="7" t="s">
        <v>10</v>
      </c>
      <c r="C12" s="102" t="s">
        <v>11</v>
      </c>
      <c r="D12" s="6"/>
      <c r="E12" s="104" t="s">
        <v>12</v>
      </c>
      <c r="F12" s="137"/>
      <c r="G12" s="105">
        <f>(G9*G11)</f>
        <v>10200000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</row>
    <row r="13" spans="1:255" s="17" customFormat="1" ht="11.25" customHeight="1" x14ac:dyDescent="0.2">
      <c r="A13" s="15"/>
      <c r="B13" s="7" t="s">
        <v>13</v>
      </c>
      <c r="C13" s="101" t="s">
        <v>14</v>
      </c>
      <c r="D13" s="6"/>
      <c r="E13" s="146" t="s">
        <v>15</v>
      </c>
      <c r="F13" s="147"/>
      <c r="G13" s="101" t="s">
        <v>16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 s="17" customFormat="1" ht="13.5" customHeight="1" x14ac:dyDescent="0.2">
      <c r="A14" s="15"/>
      <c r="B14" s="7" t="s">
        <v>17</v>
      </c>
      <c r="C14" s="101" t="s">
        <v>18</v>
      </c>
      <c r="D14" s="6"/>
      <c r="E14" s="146" t="s">
        <v>19</v>
      </c>
      <c r="F14" s="147"/>
      <c r="G14" s="101" t="s">
        <v>20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</row>
    <row r="15" spans="1:255" s="17" customFormat="1" ht="25.5" customHeight="1" x14ac:dyDescent="0.2">
      <c r="A15" s="15"/>
      <c r="B15" s="7" t="s">
        <v>21</v>
      </c>
      <c r="C15" s="103">
        <v>44989</v>
      </c>
      <c r="D15" s="6"/>
      <c r="E15" s="148" t="s">
        <v>22</v>
      </c>
      <c r="F15" s="149"/>
      <c r="G15" s="102" t="s">
        <v>23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</row>
    <row r="16" spans="1:255" s="17" customFormat="1" ht="12" customHeight="1" x14ac:dyDescent="0.25">
      <c r="A16" s="18"/>
      <c r="B16" s="19"/>
      <c r="C16" s="20"/>
      <c r="D16" s="21"/>
      <c r="E16" s="22"/>
      <c r="F16" s="22"/>
      <c r="G16" s="23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</row>
    <row r="17" spans="1:255" s="17" customFormat="1" ht="12" customHeight="1" x14ac:dyDescent="0.25">
      <c r="A17" s="24"/>
      <c r="B17" s="150" t="s">
        <v>24</v>
      </c>
      <c r="C17" s="151"/>
      <c r="D17" s="151"/>
      <c r="E17" s="151"/>
      <c r="F17" s="151"/>
      <c r="G17" s="151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18"/>
      <c r="B18" s="25"/>
      <c r="C18" s="26"/>
      <c r="D18" s="26"/>
      <c r="E18" s="26"/>
      <c r="F18" s="26"/>
      <c r="G18" s="2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15"/>
      <c r="B19" s="27" t="s">
        <v>25</v>
      </c>
      <c r="C19" s="28"/>
      <c r="D19" s="21"/>
      <c r="E19" s="21"/>
      <c r="F19" s="21"/>
      <c r="G19" s="21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4"/>
      <c r="B20" s="29" t="s">
        <v>26</v>
      </c>
      <c r="C20" s="29" t="s">
        <v>27</v>
      </c>
      <c r="D20" s="29" t="s">
        <v>28</v>
      </c>
      <c r="E20" s="29" t="s">
        <v>29</v>
      </c>
      <c r="F20" s="29" t="s">
        <v>30</v>
      </c>
      <c r="G20" s="29" t="s">
        <v>31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s="17" customFormat="1" ht="12.75" customHeight="1" x14ac:dyDescent="0.2">
      <c r="A21" s="24"/>
      <c r="B21" s="8" t="s">
        <v>32</v>
      </c>
      <c r="C21" s="102" t="s">
        <v>33</v>
      </c>
      <c r="D21" s="107">
        <v>5</v>
      </c>
      <c r="E21" s="134" t="s">
        <v>34</v>
      </c>
      <c r="F21" s="105">
        <v>40000</v>
      </c>
      <c r="G21" s="105">
        <f t="shared" ref="G21:G25" si="0">(D21*F21)</f>
        <v>200000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</row>
    <row r="22" spans="1:255" s="17" customFormat="1" ht="12.75" customHeight="1" x14ac:dyDescent="0.2">
      <c r="A22" s="24"/>
      <c r="B22" s="8" t="s">
        <v>35</v>
      </c>
      <c r="C22" s="102" t="s">
        <v>33</v>
      </c>
      <c r="D22" s="107">
        <v>4</v>
      </c>
      <c r="E22" s="134" t="s">
        <v>34</v>
      </c>
      <c r="F22" s="105">
        <v>40000</v>
      </c>
      <c r="G22" s="105">
        <f t="shared" si="0"/>
        <v>160000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</row>
    <row r="23" spans="1:255" s="17" customFormat="1" ht="12.75" customHeight="1" x14ac:dyDescent="0.2">
      <c r="A23" s="24"/>
      <c r="B23" s="8" t="s">
        <v>36</v>
      </c>
      <c r="C23" s="102" t="s">
        <v>33</v>
      </c>
      <c r="D23" s="107">
        <v>4</v>
      </c>
      <c r="E23" s="134" t="s">
        <v>37</v>
      </c>
      <c r="F23" s="105">
        <v>40000</v>
      </c>
      <c r="G23" s="105">
        <f t="shared" si="0"/>
        <v>160000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</row>
    <row r="24" spans="1:255" s="17" customFormat="1" ht="12.75" customHeight="1" x14ac:dyDescent="0.2">
      <c r="A24" s="24"/>
      <c r="B24" s="8" t="s">
        <v>38</v>
      </c>
      <c r="C24" s="102" t="s">
        <v>33</v>
      </c>
      <c r="D24" s="107">
        <v>4</v>
      </c>
      <c r="E24" s="134" t="s">
        <v>39</v>
      </c>
      <c r="F24" s="105">
        <v>40000</v>
      </c>
      <c r="G24" s="105">
        <f t="shared" si="0"/>
        <v>160000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</row>
    <row r="25" spans="1:255" s="17" customFormat="1" ht="12.75" customHeight="1" x14ac:dyDescent="0.2">
      <c r="A25" s="24"/>
      <c r="B25" s="8" t="s">
        <v>40</v>
      </c>
      <c r="C25" s="102" t="s">
        <v>33</v>
      </c>
      <c r="D25" s="107">
        <v>5</v>
      </c>
      <c r="E25" s="134" t="s">
        <v>41</v>
      </c>
      <c r="F25" s="105">
        <v>40000</v>
      </c>
      <c r="G25" s="105">
        <f t="shared" si="0"/>
        <v>200000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</row>
    <row r="26" spans="1:255" s="17" customFormat="1" ht="12.75" customHeight="1" x14ac:dyDescent="0.25">
      <c r="A26" s="24"/>
      <c r="B26" s="30" t="s">
        <v>42</v>
      </c>
      <c r="C26" s="98"/>
      <c r="D26" s="98"/>
      <c r="E26" s="98"/>
      <c r="F26" s="98"/>
      <c r="G26" s="99">
        <f>SUM(G21:G25)</f>
        <v>880000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</row>
    <row r="27" spans="1:255" s="17" customFormat="1" ht="12" customHeight="1" x14ac:dyDescent="0.25">
      <c r="A27" s="18"/>
      <c r="B27" s="25"/>
      <c r="C27" s="26"/>
      <c r="D27" s="26"/>
      <c r="E27" s="26"/>
      <c r="F27" s="31"/>
      <c r="G27" s="31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</row>
    <row r="28" spans="1:255" s="17" customFormat="1" ht="12" customHeight="1" x14ac:dyDescent="0.25">
      <c r="A28" s="15"/>
      <c r="B28" s="32" t="s">
        <v>43</v>
      </c>
      <c r="C28" s="33"/>
      <c r="D28" s="34"/>
      <c r="E28" s="34"/>
      <c r="F28" s="34"/>
      <c r="G28" s="34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</row>
    <row r="29" spans="1:255" s="17" customFormat="1" ht="24" customHeight="1" x14ac:dyDescent="0.25">
      <c r="A29" s="15"/>
      <c r="B29" s="35" t="s">
        <v>26</v>
      </c>
      <c r="C29" s="36" t="s">
        <v>27</v>
      </c>
      <c r="D29" s="36" t="s">
        <v>28</v>
      </c>
      <c r="E29" s="35" t="s">
        <v>29</v>
      </c>
      <c r="F29" s="36" t="s">
        <v>30</v>
      </c>
      <c r="G29" s="35" t="s">
        <v>31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15"/>
      <c r="B30" s="37"/>
      <c r="C30" s="37"/>
      <c r="D30" s="37"/>
      <c r="E30" s="37"/>
      <c r="F30" s="37"/>
      <c r="G30" s="3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15"/>
      <c r="B31" s="38" t="s">
        <v>44</v>
      </c>
      <c r="C31" s="39"/>
      <c r="D31" s="39"/>
      <c r="E31" s="39"/>
      <c r="F31" s="39"/>
      <c r="G31" s="39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12" customHeight="1" x14ac:dyDescent="0.25">
      <c r="A32" s="18"/>
      <c r="B32" s="40"/>
      <c r="C32" s="41"/>
      <c r="D32" s="41"/>
      <c r="E32" s="41"/>
      <c r="F32" s="42"/>
      <c r="G32" s="42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15"/>
      <c r="B33" s="32" t="s">
        <v>45</v>
      </c>
      <c r="C33" s="33"/>
      <c r="D33" s="34"/>
      <c r="E33" s="34"/>
      <c r="F33" s="34"/>
      <c r="G33" s="34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24" customHeight="1" x14ac:dyDescent="0.25">
      <c r="A34" s="15"/>
      <c r="B34" s="46" t="s">
        <v>26</v>
      </c>
      <c r="C34" s="46" t="s">
        <v>27</v>
      </c>
      <c r="D34" s="46" t="s">
        <v>28</v>
      </c>
      <c r="E34" s="46" t="s">
        <v>29</v>
      </c>
      <c r="F34" s="47" t="s">
        <v>30</v>
      </c>
      <c r="G34" s="46" t="s">
        <v>31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s="17" customFormat="1" ht="12.75" x14ac:dyDescent="0.25">
      <c r="A35" s="43"/>
      <c r="B35" s="121" t="s">
        <v>46</v>
      </c>
      <c r="C35" s="117" t="s">
        <v>47</v>
      </c>
      <c r="D35" s="118">
        <v>6</v>
      </c>
      <c r="E35" s="102" t="s">
        <v>34</v>
      </c>
      <c r="F35" s="119">
        <v>45000</v>
      </c>
      <c r="G35" s="119">
        <f>D35*F35</f>
        <v>270000</v>
      </c>
      <c r="H35" s="16"/>
      <c r="I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</row>
    <row r="36" spans="1:255" s="17" customFormat="1" ht="12.75" x14ac:dyDescent="0.25">
      <c r="A36" s="43"/>
      <c r="B36" s="123" t="s">
        <v>48</v>
      </c>
      <c r="C36" s="117" t="s">
        <v>47</v>
      </c>
      <c r="D36" s="107">
        <v>5</v>
      </c>
      <c r="E36" s="102" t="s">
        <v>34</v>
      </c>
      <c r="F36" s="119">
        <v>45000</v>
      </c>
      <c r="G36" s="119">
        <f t="shared" ref="G36:G38" si="1">D36*F36</f>
        <v>225000</v>
      </c>
      <c r="H36" s="16"/>
      <c r="I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</row>
    <row r="37" spans="1:255" s="17" customFormat="1" ht="12.75" x14ac:dyDescent="0.25">
      <c r="A37" s="43"/>
      <c r="B37" s="121" t="s">
        <v>49</v>
      </c>
      <c r="C37" s="117" t="s">
        <v>47</v>
      </c>
      <c r="D37" s="118">
        <v>4</v>
      </c>
      <c r="E37" s="102" t="s">
        <v>34</v>
      </c>
      <c r="F37" s="119">
        <v>45000</v>
      </c>
      <c r="G37" s="119">
        <f t="shared" si="1"/>
        <v>180000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.75" x14ac:dyDescent="0.25">
      <c r="A38" s="43"/>
      <c r="B38" s="122" t="s">
        <v>50</v>
      </c>
      <c r="C38" s="117" t="s">
        <v>47</v>
      </c>
      <c r="D38" s="120">
        <v>0</v>
      </c>
      <c r="E38" s="102" t="s">
        <v>34</v>
      </c>
      <c r="F38" s="119">
        <v>45000</v>
      </c>
      <c r="G38" s="119">
        <f t="shared" si="1"/>
        <v>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.75" customHeight="1" x14ac:dyDescent="0.25">
      <c r="A39" s="15"/>
      <c r="B39" s="44" t="s">
        <v>51</v>
      </c>
      <c r="C39" s="97"/>
      <c r="D39" s="97"/>
      <c r="E39" s="97"/>
      <c r="F39" s="97"/>
      <c r="G39" s="96">
        <f>SUM(G35:G38)</f>
        <v>675000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12" customHeight="1" x14ac:dyDescent="0.25">
      <c r="A40" s="18"/>
      <c r="B40" s="40"/>
      <c r="C40" s="41"/>
      <c r="D40" s="41"/>
      <c r="E40" s="41"/>
      <c r="F40" s="42"/>
      <c r="G40" s="42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s="17" customFormat="1" ht="12" customHeight="1" x14ac:dyDescent="0.25">
      <c r="A41" s="15"/>
      <c r="B41" s="32" t="s">
        <v>52</v>
      </c>
      <c r="C41" s="33"/>
      <c r="D41" s="34"/>
      <c r="E41" s="34"/>
      <c r="F41" s="34"/>
      <c r="G41" s="34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</row>
    <row r="42" spans="1:255" s="17" customFormat="1" ht="24" customHeight="1" x14ac:dyDescent="0.25">
      <c r="A42" s="15"/>
      <c r="B42" s="47" t="s">
        <v>53</v>
      </c>
      <c r="C42" s="47" t="s">
        <v>54</v>
      </c>
      <c r="D42" s="47" t="s">
        <v>55</v>
      </c>
      <c r="E42" s="47" t="s">
        <v>29</v>
      </c>
      <c r="F42" s="47" t="s">
        <v>30</v>
      </c>
      <c r="G42" s="47" t="s">
        <v>31</v>
      </c>
      <c r="H42" s="16"/>
      <c r="I42" s="16"/>
      <c r="J42" s="16"/>
      <c r="K42" s="45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</row>
    <row r="43" spans="1:255" s="17" customFormat="1" ht="12.75" customHeight="1" x14ac:dyDescent="0.25">
      <c r="A43" s="43"/>
      <c r="B43" s="141" t="s">
        <v>56</v>
      </c>
      <c r="C43" s="140"/>
      <c r="D43" s="140"/>
      <c r="E43" s="140"/>
      <c r="F43" s="140"/>
      <c r="G43" s="140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</row>
    <row r="44" spans="1:255" s="17" customFormat="1" ht="12.75" customHeight="1" x14ac:dyDescent="0.2">
      <c r="A44" s="43"/>
      <c r="B44" s="142" t="s">
        <v>57</v>
      </c>
      <c r="C44" s="129" t="s">
        <v>58</v>
      </c>
      <c r="D44" s="130">
        <v>12</v>
      </c>
      <c r="E44" s="129" t="s">
        <v>34</v>
      </c>
      <c r="F44" s="128">
        <v>57983</v>
      </c>
      <c r="G44" s="128">
        <f>(D44*F44)</f>
        <v>695796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</row>
    <row r="45" spans="1:255" s="17" customFormat="1" ht="12.75" customHeight="1" x14ac:dyDescent="0.2">
      <c r="A45" s="43"/>
      <c r="B45" s="143" t="s">
        <v>59</v>
      </c>
      <c r="C45" s="127"/>
      <c r="D45" s="127"/>
      <c r="E45" s="127"/>
      <c r="F45" s="128"/>
      <c r="G45" s="128">
        <f t="shared" ref="G45:G52" si="2">(D45*F45)</f>
        <v>0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</row>
    <row r="46" spans="1:255" s="17" customFormat="1" ht="12.75" customHeight="1" x14ac:dyDescent="0.2">
      <c r="A46" s="43"/>
      <c r="B46" s="142" t="s">
        <v>60</v>
      </c>
      <c r="C46" s="127" t="s">
        <v>61</v>
      </c>
      <c r="D46" s="127">
        <v>100</v>
      </c>
      <c r="E46" s="132" t="s">
        <v>62</v>
      </c>
      <c r="F46" s="128">
        <v>1462</v>
      </c>
      <c r="G46" s="128">
        <f t="shared" si="2"/>
        <v>146200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</row>
    <row r="47" spans="1:255" s="17" customFormat="1" ht="12.75" customHeight="1" x14ac:dyDescent="0.2">
      <c r="A47" s="43"/>
      <c r="B47" s="9" t="s">
        <v>63</v>
      </c>
      <c r="C47" s="127" t="s">
        <v>61</v>
      </c>
      <c r="D47" s="127">
        <v>100</v>
      </c>
      <c r="E47" s="133" t="s">
        <v>62</v>
      </c>
      <c r="F47" s="128">
        <v>1328</v>
      </c>
      <c r="G47" s="128">
        <f t="shared" si="2"/>
        <v>132800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</row>
    <row r="48" spans="1:255" s="17" customFormat="1" ht="12.75" customHeight="1" x14ac:dyDescent="0.2">
      <c r="A48" s="43"/>
      <c r="B48" s="9" t="s">
        <v>64</v>
      </c>
      <c r="C48" s="127" t="s">
        <v>61</v>
      </c>
      <c r="D48" s="127">
        <v>100</v>
      </c>
      <c r="E48" s="132" t="s">
        <v>62</v>
      </c>
      <c r="F48" s="128">
        <v>958</v>
      </c>
      <c r="G48" s="128">
        <f t="shared" si="2"/>
        <v>95800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s="17" customFormat="1" ht="12.75" customHeight="1" x14ac:dyDescent="0.2">
      <c r="A49" s="43"/>
      <c r="B49" s="9" t="s">
        <v>65</v>
      </c>
      <c r="C49" s="127" t="s">
        <v>61</v>
      </c>
      <c r="D49" s="127">
        <v>12000</v>
      </c>
      <c r="E49" s="132" t="s">
        <v>34</v>
      </c>
      <c r="F49" s="128">
        <v>132</v>
      </c>
      <c r="G49" s="128">
        <f t="shared" si="2"/>
        <v>1584000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</row>
    <row r="50" spans="1:255" s="17" customFormat="1" ht="12.75" customHeight="1" x14ac:dyDescent="0.2">
      <c r="A50" s="43"/>
      <c r="B50" s="143" t="s">
        <v>66</v>
      </c>
      <c r="C50" s="127"/>
      <c r="D50" s="127"/>
      <c r="E50" s="127"/>
      <c r="F50" s="128"/>
      <c r="G50" s="128">
        <f t="shared" si="2"/>
        <v>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</row>
    <row r="51" spans="1:255" s="17" customFormat="1" ht="12.75" customHeight="1" x14ac:dyDescent="0.2">
      <c r="A51" s="43"/>
      <c r="B51" s="10" t="s">
        <v>67</v>
      </c>
      <c r="C51" s="127" t="s">
        <v>68</v>
      </c>
      <c r="D51" s="127">
        <v>2</v>
      </c>
      <c r="E51" s="132" t="s">
        <v>69</v>
      </c>
      <c r="F51" s="128">
        <v>70000</v>
      </c>
      <c r="G51" s="128">
        <f t="shared" si="2"/>
        <v>140000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</row>
    <row r="52" spans="1:255" s="17" customFormat="1" ht="12.75" customHeight="1" x14ac:dyDescent="0.2">
      <c r="A52" s="43"/>
      <c r="B52" s="10" t="s">
        <v>70</v>
      </c>
      <c r="C52" s="127" t="s">
        <v>61</v>
      </c>
      <c r="D52" s="127">
        <v>0.6</v>
      </c>
      <c r="E52" s="132" t="s">
        <v>69</v>
      </c>
      <c r="F52" s="128">
        <v>82110</v>
      </c>
      <c r="G52" s="128">
        <f t="shared" si="2"/>
        <v>49266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</row>
    <row r="53" spans="1:255" s="17" customFormat="1" ht="13.5" customHeight="1" x14ac:dyDescent="0.25">
      <c r="A53" s="15"/>
      <c r="B53" s="44" t="s">
        <v>71</v>
      </c>
      <c r="C53" s="97"/>
      <c r="D53" s="97"/>
      <c r="E53" s="97"/>
      <c r="F53" s="97"/>
      <c r="G53" s="96">
        <f>SUM(G43:G52)</f>
        <v>2843862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s="17" customFormat="1" ht="12" customHeight="1" x14ac:dyDescent="0.25">
      <c r="A54" s="18"/>
      <c r="B54" s="40"/>
      <c r="C54" s="41"/>
      <c r="D54" s="41"/>
      <c r="E54" s="41"/>
      <c r="F54" s="42"/>
      <c r="G54" s="42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</row>
    <row r="55" spans="1:255" s="17" customFormat="1" ht="12" customHeight="1" x14ac:dyDescent="0.25">
      <c r="A55" s="15"/>
      <c r="B55" s="32" t="s">
        <v>72</v>
      </c>
      <c r="C55" s="33"/>
      <c r="D55" s="34"/>
      <c r="E55" s="34"/>
      <c r="F55" s="34"/>
      <c r="G55" s="34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</row>
    <row r="56" spans="1:255" s="17" customFormat="1" ht="24" customHeight="1" x14ac:dyDescent="0.25">
      <c r="A56" s="15"/>
      <c r="B56" s="46" t="s">
        <v>73</v>
      </c>
      <c r="C56" s="47" t="s">
        <v>54</v>
      </c>
      <c r="D56" s="48" t="s">
        <v>55</v>
      </c>
      <c r="E56" s="46" t="s">
        <v>29</v>
      </c>
      <c r="F56" s="48" t="s">
        <v>30</v>
      </c>
      <c r="G56" s="49" t="s">
        <v>31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</row>
    <row r="57" spans="1:255" s="17" customFormat="1" ht="12.75" x14ac:dyDescent="0.2">
      <c r="A57" s="43"/>
      <c r="B57" s="9" t="s">
        <v>74</v>
      </c>
      <c r="C57" s="124" t="s">
        <v>75</v>
      </c>
      <c r="D57" s="138">
        <v>4</v>
      </c>
      <c r="E57" s="125" t="s">
        <v>76</v>
      </c>
      <c r="F57" s="139">
        <v>182513</v>
      </c>
      <c r="G57" s="135">
        <f t="shared" ref="G57:G58" si="3">(D57*F57)</f>
        <v>730052</v>
      </c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</row>
    <row r="58" spans="1:255" s="17" customFormat="1" ht="12.75" x14ac:dyDescent="0.2">
      <c r="A58" s="43"/>
      <c r="B58" s="9" t="s">
        <v>77</v>
      </c>
      <c r="C58" s="126" t="s">
        <v>75</v>
      </c>
      <c r="D58" s="135">
        <v>600</v>
      </c>
      <c r="E58" s="108" t="s">
        <v>78</v>
      </c>
      <c r="F58" s="136">
        <v>336</v>
      </c>
      <c r="G58" s="135">
        <f t="shared" si="3"/>
        <v>201600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</row>
    <row r="59" spans="1:255" s="17" customFormat="1" ht="13.5" customHeight="1" x14ac:dyDescent="0.25">
      <c r="A59" s="15"/>
      <c r="B59" s="50" t="s">
        <v>79</v>
      </c>
      <c r="C59" s="100"/>
      <c r="D59" s="100"/>
      <c r="E59" s="100"/>
      <c r="F59" s="100"/>
      <c r="G59" s="95">
        <f>SUM(G57:G58)</f>
        <v>931652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</row>
    <row r="60" spans="1:255" s="17" customFormat="1" ht="12" customHeight="1" x14ac:dyDescent="0.25">
      <c r="A60" s="18"/>
      <c r="B60" s="51"/>
      <c r="C60" s="51"/>
      <c r="D60" s="51"/>
      <c r="E60" s="51"/>
      <c r="F60" s="52"/>
      <c r="G60" s="52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</row>
    <row r="61" spans="1:255" s="17" customFormat="1" ht="12" customHeight="1" x14ac:dyDescent="0.25">
      <c r="A61" s="43"/>
      <c r="B61" s="53" t="s">
        <v>80</v>
      </c>
      <c r="C61" s="54"/>
      <c r="D61" s="54"/>
      <c r="E61" s="54"/>
      <c r="F61" s="54"/>
      <c r="G61" s="91">
        <f>G26+G39+G53+G59</f>
        <v>5330514</v>
      </c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</row>
    <row r="62" spans="1:255" s="17" customFormat="1" ht="12" customHeight="1" x14ac:dyDescent="0.25">
      <c r="A62" s="43"/>
      <c r="B62" s="55" t="s">
        <v>81</v>
      </c>
      <c r="C62" s="56"/>
      <c r="D62" s="56"/>
      <c r="E62" s="56"/>
      <c r="F62" s="56"/>
      <c r="G62" s="92">
        <f>G61*0.05</f>
        <v>266525.7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</row>
    <row r="63" spans="1:255" s="17" customFormat="1" ht="12" customHeight="1" x14ac:dyDescent="0.25">
      <c r="A63" s="43"/>
      <c r="B63" s="57" t="s">
        <v>82</v>
      </c>
      <c r="C63" s="58"/>
      <c r="D63" s="58"/>
      <c r="E63" s="58"/>
      <c r="F63" s="58"/>
      <c r="G63" s="93">
        <f>G62+G61</f>
        <v>5597039.7000000002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5">
      <c r="A64" s="43"/>
      <c r="B64" s="55" t="s">
        <v>83</v>
      </c>
      <c r="C64" s="56"/>
      <c r="D64" s="56"/>
      <c r="E64" s="56"/>
      <c r="F64" s="56"/>
      <c r="G64" s="92">
        <f>G12</f>
        <v>10200000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5">
      <c r="A65" s="43"/>
      <c r="B65" s="59" t="s">
        <v>84</v>
      </c>
      <c r="C65" s="60"/>
      <c r="D65" s="60"/>
      <c r="E65" s="60"/>
      <c r="F65" s="60"/>
      <c r="G65" s="94">
        <f>G64-G63</f>
        <v>4602960.3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5">
      <c r="A66" s="43"/>
      <c r="B66" s="61" t="s">
        <v>85</v>
      </c>
      <c r="C66" s="62"/>
      <c r="D66" s="62"/>
      <c r="E66" s="62"/>
      <c r="F66" s="62"/>
      <c r="G66" s="63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.75" customHeight="1" thickBot="1" x14ac:dyDescent="0.3">
      <c r="A67" s="43"/>
      <c r="B67" s="64"/>
      <c r="C67" s="62"/>
      <c r="D67" s="62"/>
      <c r="E67" s="62"/>
      <c r="F67" s="62"/>
      <c r="G67" s="63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s="17" customFormat="1" ht="12" customHeight="1" x14ac:dyDescent="0.25">
      <c r="A68" s="43"/>
      <c r="B68" s="65" t="s">
        <v>86</v>
      </c>
      <c r="C68" s="66"/>
      <c r="D68" s="66"/>
      <c r="E68" s="66"/>
      <c r="F68" s="67"/>
      <c r="G68" s="63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</row>
    <row r="69" spans="1:255" s="17" customFormat="1" ht="12" customHeight="1" x14ac:dyDescent="0.25">
      <c r="A69" s="43"/>
      <c r="B69" s="11" t="s">
        <v>87</v>
      </c>
      <c r="C69" s="64"/>
      <c r="D69" s="64"/>
      <c r="E69" s="64"/>
      <c r="F69" s="68"/>
      <c r="G69" s="63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</row>
    <row r="70" spans="1:255" s="17" customFormat="1" ht="12" customHeight="1" x14ac:dyDescent="0.25">
      <c r="A70" s="43"/>
      <c r="B70" s="11" t="s">
        <v>88</v>
      </c>
      <c r="C70" s="64"/>
      <c r="D70" s="64"/>
      <c r="E70" s="64"/>
      <c r="F70" s="68"/>
      <c r="G70" s="63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</row>
    <row r="71" spans="1:255" s="17" customFormat="1" ht="12" customHeight="1" x14ac:dyDescent="0.25">
      <c r="A71" s="43"/>
      <c r="B71" s="11" t="s">
        <v>89</v>
      </c>
      <c r="C71" s="64"/>
      <c r="D71" s="64"/>
      <c r="E71" s="64"/>
      <c r="F71" s="68"/>
      <c r="G71" s="63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</row>
    <row r="72" spans="1:255" s="17" customFormat="1" ht="12" customHeight="1" x14ac:dyDescent="0.25">
      <c r="A72" s="43"/>
      <c r="B72" s="11" t="s">
        <v>90</v>
      </c>
      <c r="C72" s="64"/>
      <c r="D72" s="64"/>
      <c r="E72" s="64"/>
      <c r="F72" s="68"/>
      <c r="G72" s="63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</row>
    <row r="73" spans="1:255" s="17" customFormat="1" ht="12" customHeight="1" x14ac:dyDescent="0.25">
      <c r="A73" s="43"/>
      <c r="B73" s="11" t="s">
        <v>91</v>
      </c>
      <c r="C73" s="64"/>
      <c r="D73" s="64"/>
      <c r="E73" s="64"/>
      <c r="F73" s="68"/>
      <c r="G73" s="63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</row>
    <row r="74" spans="1:255" s="17" customFormat="1" ht="12.75" customHeight="1" thickBot="1" x14ac:dyDescent="0.3">
      <c r="A74" s="43"/>
      <c r="B74" s="12" t="s">
        <v>92</v>
      </c>
      <c r="C74" s="69"/>
      <c r="D74" s="69"/>
      <c r="E74" s="69"/>
      <c r="F74" s="70"/>
      <c r="G74" s="63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</row>
    <row r="75" spans="1:255" s="17" customFormat="1" ht="12.75" customHeight="1" x14ac:dyDescent="0.25">
      <c r="A75" s="43"/>
      <c r="B75" s="64"/>
      <c r="C75" s="64"/>
      <c r="D75" s="64"/>
      <c r="E75" s="64"/>
      <c r="F75" s="64"/>
      <c r="G75" s="63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</row>
    <row r="76" spans="1:255" s="17" customFormat="1" ht="15" customHeight="1" thickBot="1" x14ac:dyDescent="0.3">
      <c r="A76" s="43"/>
      <c r="B76" s="153" t="s">
        <v>93</v>
      </c>
      <c r="C76" s="154"/>
      <c r="D76" s="71"/>
      <c r="E76" s="72"/>
      <c r="F76" s="72"/>
      <c r="G76" s="63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</row>
    <row r="77" spans="1:255" s="17" customFormat="1" ht="12" customHeight="1" x14ac:dyDescent="0.25">
      <c r="A77" s="43"/>
      <c r="B77" s="73" t="s">
        <v>73</v>
      </c>
      <c r="C77" s="113" t="s">
        <v>94</v>
      </c>
      <c r="D77" s="114" t="s">
        <v>95</v>
      </c>
      <c r="E77" s="72"/>
      <c r="F77" s="72"/>
      <c r="G77" s="63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</row>
    <row r="78" spans="1:255" s="17" customFormat="1" ht="12" customHeight="1" x14ac:dyDescent="0.25">
      <c r="A78" s="43"/>
      <c r="B78" s="74" t="s">
        <v>96</v>
      </c>
      <c r="C78" s="109">
        <f>G26</f>
        <v>880000</v>
      </c>
      <c r="D78" s="110">
        <f>(C78/C84)</f>
        <v>0.15722597072162986</v>
      </c>
      <c r="E78" s="72"/>
      <c r="F78" s="72"/>
      <c r="G78" s="63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</row>
    <row r="79" spans="1:255" s="17" customFormat="1" ht="12" customHeight="1" x14ac:dyDescent="0.25">
      <c r="A79" s="43"/>
      <c r="B79" s="74" t="s">
        <v>97</v>
      </c>
      <c r="C79" s="111">
        <v>0</v>
      </c>
      <c r="D79" s="110">
        <v>0</v>
      </c>
      <c r="E79" s="72"/>
      <c r="F79" s="72"/>
      <c r="G79" s="63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</row>
    <row r="80" spans="1:255" s="17" customFormat="1" ht="12" customHeight="1" x14ac:dyDescent="0.25">
      <c r="A80" s="43"/>
      <c r="B80" s="74" t="s">
        <v>98</v>
      </c>
      <c r="C80" s="109">
        <f>G39</f>
        <v>675000</v>
      </c>
      <c r="D80" s="110">
        <f>(C80/C84)</f>
        <v>0.12059946617852291</v>
      </c>
      <c r="E80" s="72"/>
      <c r="F80" s="72"/>
      <c r="G80" s="63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</row>
    <row r="81" spans="1:255" s="17" customFormat="1" ht="12" customHeight="1" x14ac:dyDescent="0.25">
      <c r="A81" s="43"/>
      <c r="B81" s="74" t="s">
        <v>53</v>
      </c>
      <c r="C81" s="109">
        <f>G53</f>
        <v>2843862</v>
      </c>
      <c r="D81" s="110">
        <f>(C81/C84)</f>
        <v>0.50810109494131328</v>
      </c>
      <c r="E81" s="72"/>
      <c r="F81" s="72"/>
      <c r="G81" s="63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</row>
    <row r="82" spans="1:255" s="17" customFormat="1" ht="12" customHeight="1" x14ac:dyDescent="0.25">
      <c r="A82" s="43"/>
      <c r="B82" s="74" t="s">
        <v>99</v>
      </c>
      <c r="C82" s="115">
        <f>G59</f>
        <v>931652</v>
      </c>
      <c r="D82" s="110">
        <f>(C82/C84)</f>
        <v>0.16645442053948625</v>
      </c>
      <c r="E82" s="75"/>
      <c r="F82" s="75"/>
      <c r="G82" s="63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</row>
    <row r="83" spans="1:255" s="17" customFormat="1" ht="12" customHeight="1" x14ac:dyDescent="0.25">
      <c r="A83" s="43"/>
      <c r="B83" s="74" t="s">
        <v>100</v>
      </c>
      <c r="C83" s="115">
        <f>G62</f>
        <v>266525.7</v>
      </c>
      <c r="D83" s="110">
        <f>(C83/C84)</f>
        <v>4.7619047619047616E-2</v>
      </c>
      <c r="E83" s="75"/>
      <c r="F83" s="75"/>
      <c r="G83" s="63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</row>
    <row r="84" spans="1:255" s="17" customFormat="1" ht="12.75" customHeight="1" thickBot="1" x14ac:dyDescent="0.3">
      <c r="A84" s="43"/>
      <c r="B84" s="76" t="s">
        <v>101</v>
      </c>
      <c r="C84" s="116">
        <f>SUM(C78:C83)</f>
        <v>5597039.7000000002</v>
      </c>
      <c r="D84" s="112">
        <f>SUM(D78:D83)</f>
        <v>1</v>
      </c>
      <c r="E84" s="75"/>
      <c r="F84" s="75"/>
      <c r="G84" s="63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</row>
    <row r="85" spans="1:255" s="17" customFormat="1" ht="12" customHeight="1" x14ac:dyDescent="0.25">
      <c r="A85" s="43"/>
      <c r="B85" s="64"/>
      <c r="C85" s="62"/>
      <c r="D85" s="62"/>
      <c r="E85" s="62"/>
      <c r="F85" s="62"/>
      <c r="G85" s="63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  <c r="IG85" s="16"/>
      <c r="IH85" s="16"/>
      <c r="II85" s="16"/>
      <c r="IJ85" s="16"/>
      <c r="IK85" s="16"/>
      <c r="IL85" s="16"/>
      <c r="IM85" s="16"/>
      <c r="IN85" s="16"/>
      <c r="IO85" s="16"/>
      <c r="IP85" s="16"/>
      <c r="IQ85" s="16"/>
      <c r="IR85" s="16"/>
      <c r="IS85" s="16"/>
      <c r="IT85" s="16"/>
      <c r="IU85" s="16"/>
    </row>
    <row r="86" spans="1:255" s="17" customFormat="1" ht="12.75" customHeight="1" x14ac:dyDescent="0.25">
      <c r="A86" s="43"/>
      <c r="B86" s="78"/>
      <c r="C86" s="62"/>
      <c r="D86" s="62"/>
      <c r="E86" s="62"/>
      <c r="F86" s="62"/>
      <c r="G86" s="63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  <c r="IG86" s="16"/>
      <c r="IH86" s="16"/>
      <c r="II86" s="16"/>
      <c r="IJ86" s="16"/>
      <c r="IK86" s="16"/>
      <c r="IL86" s="16"/>
      <c r="IM86" s="16"/>
      <c r="IN86" s="16"/>
      <c r="IO86" s="16"/>
      <c r="IP86" s="16"/>
      <c r="IQ86" s="16"/>
      <c r="IR86" s="16"/>
      <c r="IS86" s="16"/>
      <c r="IT86" s="16"/>
      <c r="IU86" s="16"/>
    </row>
    <row r="87" spans="1:255" s="17" customFormat="1" ht="12" customHeight="1" thickBot="1" x14ac:dyDescent="0.3">
      <c r="A87" s="79"/>
      <c r="B87" s="80"/>
      <c r="C87" s="81" t="s">
        <v>102</v>
      </c>
      <c r="D87" s="82"/>
      <c r="E87" s="83"/>
      <c r="F87" s="84"/>
      <c r="G87" s="63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  <c r="IS87" s="16"/>
      <c r="IT87" s="16"/>
      <c r="IU87" s="16"/>
    </row>
    <row r="88" spans="1:255" s="17" customFormat="1" ht="12" customHeight="1" x14ac:dyDescent="0.25">
      <c r="A88" s="43"/>
      <c r="B88" s="90" t="s">
        <v>103</v>
      </c>
      <c r="C88" s="13">
        <v>58000</v>
      </c>
      <c r="D88" s="13">
        <v>60000</v>
      </c>
      <c r="E88" s="14">
        <v>62000</v>
      </c>
      <c r="F88" s="85"/>
      <c r="G88" s="8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  <c r="IE88" s="16"/>
      <c r="IF88" s="16"/>
      <c r="IG88" s="16"/>
      <c r="IH88" s="16"/>
      <c r="II88" s="16"/>
      <c r="IJ88" s="16"/>
      <c r="IK88" s="16"/>
      <c r="IL88" s="16"/>
      <c r="IM88" s="16"/>
      <c r="IN88" s="16"/>
      <c r="IO88" s="16"/>
      <c r="IP88" s="16"/>
      <c r="IQ88" s="16"/>
      <c r="IR88" s="16"/>
      <c r="IS88" s="16"/>
      <c r="IT88" s="16"/>
      <c r="IU88" s="16"/>
    </row>
    <row r="89" spans="1:255" s="17" customFormat="1" ht="12.75" customHeight="1" thickBot="1" x14ac:dyDescent="0.3">
      <c r="A89" s="43"/>
      <c r="B89" s="76" t="s">
        <v>104</v>
      </c>
      <c r="C89" s="77">
        <f>(G63/C88)</f>
        <v>96.500684482758629</v>
      </c>
      <c r="D89" s="77">
        <f>(G63/D88)</f>
        <v>93.283995000000004</v>
      </c>
      <c r="E89" s="87">
        <f>(G63/E88)</f>
        <v>90.27483387096774</v>
      </c>
      <c r="F89" s="85"/>
      <c r="G89" s="8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  <c r="ID89" s="16"/>
      <c r="IE89" s="16"/>
      <c r="IF89" s="16"/>
      <c r="IG89" s="16"/>
      <c r="IH89" s="16"/>
      <c r="II89" s="16"/>
      <c r="IJ89" s="16"/>
      <c r="IK89" s="16"/>
      <c r="IL89" s="16"/>
      <c r="IM89" s="16"/>
      <c r="IN89" s="16"/>
      <c r="IO89" s="16"/>
      <c r="IP89" s="16"/>
      <c r="IQ89" s="16"/>
      <c r="IR89" s="16"/>
      <c r="IS89" s="16"/>
      <c r="IT89" s="16"/>
      <c r="IU89" s="16"/>
    </row>
    <row r="90" spans="1:255" s="17" customFormat="1" ht="15.6" customHeight="1" x14ac:dyDescent="0.25">
      <c r="A90" s="43"/>
      <c r="B90" s="152" t="s">
        <v>105</v>
      </c>
      <c r="C90" s="152"/>
      <c r="D90" s="152"/>
      <c r="E90" s="152"/>
      <c r="F90" s="64"/>
      <c r="G90" s="64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  <c r="IG90" s="16"/>
      <c r="IH90" s="16"/>
      <c r="II90" s="16"/>
      <c r="IJ90" s="16"/>
      <c r="IK90" s="16"/>
      <c r="IL90" s="16"/>
      <c r="IM90" s="16"/>
      <c r="IN90" s="16"/>
      <c r="IO90" s="16"/>
      <c r="IP90" s="16"/>
      <c r="IQ90" s="16"/>
      <c r="IR90" s="16"/>
      <c r="IS90" s="16"/>
      <c r="IT90" s="16"/>
      <c r="IU90" s="16"/>
    </row>
    <row r="91" spans="1:255" s="17" customFormat="1" ht="11.2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  <c r="ID91" s="16"/>
      <c r="IE91" s="16"/>
      <c r="IF91" s="16"/>
      <c r="IG91" s="16"/>
      <c r="IH91" s="16"/>
      <c r="II91" s="16"/>
      <c r="IJ91" s="16"/>
      <c r="IK91" s="16"/>
      <c r="IL91" s="16"/>
      <c r="IM91" s="16"/>
      <c r="IN91" s="16"/>
      <c r="IO91" s="16"/>
      <c r="IP91" s="16"/>
      <c r="IQ91" s="16"/>
      <c r="IR91" s="16"/>
      <c r="IS91" s="16"/>
      <c r="IT91" s="16"/>
      <c r="IU91" s="16"/>
    </row>
    <row r="92" spans="1:255" s="89" customFormat="1" ht="11.25" customHeight="1" x14ac:dyDescent="0.25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  <c r="CZ92" s="88"/>
      <c r="DA92" s="88"/>
      <c r="DB92" s="88"/>
      <c r="DC92" s="88"/>
      <c r="DD92" s="88"/>
      <c r="DE92" s="88"/>
      <c r="DF92" s="88"/>
      <c r="DG92" s="88"/>
      <c r="DH92" s="88"/>
      <c r="DI92" s="88"/>
      <c r="DJ92" s="88"/>
      <c r="DK92" s="88"/>
      <c r="DL92" s="88"/>
      <c r="DM92" s="88"/>
      <c r="DN92" s="88"/>
      <c r="DO92" s="88"/>
      <c r="DP92" s="88"/>
      <c r="DQ92" s="88"/>
      <c r="DR92" s="88"/>
      <c r="DS92" s="88"/>
      <c r="DT92" s="88"/>
      <c r="DU92" s="88"/>
      <c r="DV92" s="88"/>
      <c r="DW92" s="88"/>
      <c r="DX92" s="88"/>
      <c r="DY92" s="88"/>
      <c r="DZ92" s="88"/>
      <c r="EA92" s="88"/>
      <c r="EB92" s="88"/>
      <c r="EC92" s="88"/>
      <c r="ED92" s="88"/>
      <c r="EE92" s="88"/>
      <c r="EF92" s="88"/>
      <c r="EG92" s="88"/>
      <c r="EH92" s="88"/>
      <c r="EI92" s="88"/>
      <c r="EJ92" s="88"/>
      <c r="EK92" s="88"/>
      <c r="EL92" s="88"/>
      <c r="EM92" s="88"/>
      <c r="EN92" s="88"/>
      <c r="EO92" s="88"/>
      <c r="EP92" s="88"/>
      <c r="EQ92" s="88"/>
      <c r="ER92" s="88"/>
      <c r="ES92" s="88"/>
      <c r="ET92" s="88"/>
      <c r="EU92" s="88"/>
      <c r="EV92" s="88"/>
      <c r="EW92" s="88"/>
      <c r="EX92" s="88"/>
      <c r="EY92" s="88"/>
      <c r="EZ92" s="88"/>
      <c r="FA92" s="88"/>
      <c r="FB92" s="88"/>
      <c r="FC92" s="88"/>
      <c r="FD92" s="88"/>
      <c r="FE92" s="88"/>
      <c r="FF92" s="88"/>
      <c r="FG92" s="88"/>
      <c r="FH92" s="88"/>
      <c r="FI92" s="88"/>
      <c r="FJ92" s="88"/>
      <c r="FK92" s="88"/>
      <c r="FL92" s="88"/>
      <c r="FM92" s="88"/>
      <c r="FN92" s="88"/>
      <c r="FO92" s="88"/>
      <c r="FP92" s="88"/>
      <c r="FQ92" s="88"/>
      <c r="FR92" s="88"/>
      <c r="FS92" s="88"/>
      <c r="FT92" s="88"/>
      <c r="FU92" s="88"/>
      <c r="FV92" s="88"/>
      <c r="FW92" s="88"/>
      <c r="FX92" s="88"/>
      <c r="FY92" s="88"/>
      <c r="FZ92" s="88"/>
      <c r="GA92" s="88"/>
      <c r="GB92" s="88"/>
      <c r="GC92" s="88"/>
      <c r="GD92" s="88"/>
      <c r="GE92" s="88"/>
      <c r="GF92" s="88"/>
      <c r="GG92" s="88"/>
      <c r="GH92" s="88"/>
      <c r="GI92" s="88"/>
      <c r="GJ92" s="88"/>
      <c r="GK92" s="88"/>
      <c r="GL92" s="88"/>
      <c r="GM92" s="88"/>
      <c r="GN92" s="88"/>
      <c r="GO92" s="88"/>
      <c r="GP92" s="88"/>
      <c r="GQ92" s="88"/>
      <c r="GR92" s="88"/>
      <c r="GS92" s="88"/>
      <c r="GT92" s="88"/>
      <c r="GU92" s="88"/>
      <c r="GV92" s="88"/>
      <c r="GW92" s="88"/>
      <c r="GX92" s="88"/>
      <c r="GY92" s="88"/>
      <c r="GZ92" s="88"/>
      <c r="HA92" s="88"/>
      <c r="HB92" s="88"/>
      <c r="HC92" s="88"/>
      <c r="HD92" s="88"/>
      <c r="HE92" s="88"/>
      <c r="HF92" s="88"/>
      <c r="HG92" s="88"/>
      <c r="HH92" s="88"/>
      <c r="HI92" s="88"/>
      <c r="HJ92" s="88"/>
      <c r="HK92" s="88"/>
      <c r="HL92" s="88"/>
      <c r="HM92" s="88"/>
      <c r="HN92" s="88"/>
      <c r="HO92" s="88"/>
      <c r="HP92" s="88"/>
      <c r="HQ92" s="88"/>
      <c r="HR92" s="88"/>
      <c r="HS92" s="88"/>
      <c r="HT92" s="88"/>
      <c r="HU92" s="88"/>
      <c r="HV92" s="88"/>
      <c r="HW92" s="88"/>
      <c r="HX92" s="88"/>
      <c r="HY92" s="88"/>
      <c r="HZ92" s="88"/>
      <c r="IA92" s="88"/>
      <c r="IB92" s="88"/>
      <c r="IC92" s="88"/>
      <c r="ID92" s="88"/>
      <c r="IE92" s="88"/>
      <c r="IF92" s="88"/>
      <c r="IG92" s="88"/>
      <c r="IH92" s="88"/>
      <c r="II92" s="88"/>
      <c r="IJ92" s="88"/>
      <c r="IK92" s="88"/>
      <c r="IL92" s="88"/>
      <c r="IM92" s="88"/>
      <c r="IN92" s="88"/>
      <c r="IO92" s="88"/>
      <c r="IP92" s="88"/>
      <c r="IQ92" s="88"/>
      <c r="IR92" s="88"/>
      <c r="IS92" s="88"/>
      <c r="IT92" s="88"/>
      <c r="IU92" s="88"/>
    </row>
    <row r="93" spans="1:255" s="89" customFormat="1" ht="11.25" customHeight="1" x14ac:dyDescent="0.25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  <c r="CZ93" s="88"/>
      <c r="DA93" s="88"/>
      <c r="DB93" s="88"/>
      <c r="DC93" s="88"/>
      <c r="DD93" s="88"/>
      <c r="DE93" s="88"/>
      <c r="DF93" s="88"/>
      <c r="DG93" s="88"/>
      <c r="DH93" s="88"/>
      <c r="DI93" s="88"/>
      <c r="DJ93" s="88"/>
      <c r="DK93" s="88"/>
      <c r="DL93" s="88"/>
      <c r="DM93" s="88"/>
      <c r="DN93" s="88"/>
      <c r="DO93" s="88"/>
      <c r="DP93" s="88"/>
      <c r="DQ93" s="88"/>
      <c r="DR93" s="88"/>
      <c r="DS93" s="88"/>
      <c r="DT93" s="88"/>
      <c r="DU93" s="88"/>
      <c r="DV93" s="88"/>
      <c r="DW93" s="88"/>
      <c r="DX93" s="88"/>
      <c r="DY93" s="88"/>
      <c r="DZ93" s="88"/>
      <c r="EA93" s="88"/>
      <c r="EB93" s="88"/>
      <c r="EC93" s="88"/>
      <c r="ED93" s="88"/>
      <c r="EE93" s="88"/>
      <c r="EF93" s="88"/>
      <c r="EG93" s="88"/>
      <c r="EH93" s="88"/>
      <c r="EI93" s="88"/>
      <c r="EJ93" s="88"/>
      <c r="EK93" s="88"/>
      <c r="EL93" s="88"/>
      <c r="EM93" s="88"/>
      <c r="EN93" s="88"/>
      <c r="EO93" s="88"/>
      <c r="EP93" s="88"/>
      <c r="EQ93" s="88"/>
      <c r="ER93" s="88"/>
      <c r="ES93" s="88"/>
      <c r="ET93" s="88"/>
      <c r="EU93" s="88"/>
      <c r="EV93" s="88"/>
      <c r="EW93" s="88"/>
      <c r="EX93" s="88"/>
      <c r="EY93" s="88"/>
      <c r="EZ93" s="88"/>
      <c r="FA93" s="88"/>
      <c r="FB93" s="88"/>
      <c r="FC93" s="88"/>
      <c r="FD93" s="88"/>
      <c r="FE93" s="88"/>
      <c r="FF93" s="88"/>
      <c r="FG93" s="88"/>
      <c r="FH93" s="88"/>
      <c r="FI93" s="88"/>
      <c r="FJ93" s="88"/>
      <c r="FK93" s="88"/>
      <c r="FL93" s="88"/>
      <c r="FM93" s="88"/>
      <c r="FN93" s="88"/>
      <c r="FO93" s="88"/>
      <c r="FP93" s="88"/>
      <c r="FQ93" s="88"/>
      <c r="FR93" s="88"/>
      <c r="FS93" s="88"/>
      <c r="FT93" s="88"/>
      <c r="FU93" s="88"/>
      <c r="FV93" s="88"/>
      <c r="FW93" s="88"/>
      <c r="FX93" s="88"/>
      <c r="FY93" s="88"/>
      <c r="FZ93" s="88"/>
      <c r="GA93" s="88"/>
      <c r="GB93" s="88"/>
      <c r="GC93" s="88"/>
      <c r="GD93" s="88"/>
      <c r="GE93" s="88"/>
      <c r="GF93" s="88"/>
      <c r="GG93" s="88"/>
      <c r="GH93" s="88"/>
      <c r="GI93" s="88"/>
      <c r="GJ93" s="88"/>
      <c r="GK93" s="88"/>
      <c r="GL93" s="88"/>
      <c r="GM93" s="88"/>
      <c r="GN93" s="88"/>
      <c r="GO93" s="88"/>
      <c r="GP93" s="88"/>
      <c r="GQ93" s="88"/>
      <c r="GR93" s="88"/>
      <c r="GS93" s="88"/>
      <c r="GT93" s="88"/>
      <c r="GU93" s="88"/>
      <c r="GV93" s="88"/>
      <c r="GW93" s="88"/>
      <c r="GX93" s="88"/>
      <c r="GY93" s="88"/>
      <c r="GZ93" s="88"/>
      <c r="HA93" s="88"/>
      <c r="HB93" s="88"/>
      <c r="HC93" s="88"/>
      <c r="HD93" s="88"/>
      <c r="HE93" s="88"/>
      <c r="HF93" s="88"/>
      <c r="HG93" s="88"/>
      <c r="HH93" s="88"/>
      <c r="HI93" s="88"/>
      <c r="HJ93" s="88"/>
      <c r="HK93" s="88"/>
      <c r="HL93" s="88"/>
      <c r="HM93" s="88"/>
      <c r="HN93" s="88"/>
      <c r="HO93" s="88"/>
      <c r="HP93" s="88"/>
      <c r="HQ93" s="88"/>
      <c r="HR93" s="88"/>
      <c r="HS93" s="88"/>
      <c r="HT93" s="88"/>
      <c r="HU93" s="88"/>
      <c r="HV93" s="88"/>
      <c r="HW93" s="88"/>
      <c r="HX93" s="88"/>
      <c r="HY93" s="88"/>
      <c r="HZ93" s="88"/>
      <c r="IA93" s="88"/>
      <c r="IB93" s="88"/>
      <c r="IC93" s="88"/>
      <c r="ID93" s="88"/>
      <c r="IE93" s="88"/>
      <c r="IF93" s="88"/>
      <c r="IG93" s="88"/>
      <c r="IH93" s="88"/>
      <c r="II93" s="88"/>
      <c r="IJ93" s="88"/>
      <c r="IK93" s="88"/>
      <c r="IL93" s="88"/>
      <c r="IM93" s="88"/>
      <c r="IN93" s="88"/>
      <c r="IO93" s="88"/>
      <c r="IP93" s="88"/>
      <c r="IQ93" s="88"/>
      <c r="IR93" s="88"/>
      <c r="IS93" s="88"/>
      <c r="IT93" s="88"/>
      <c r="IU93" s="88"/>
    </row>
  </sheetData>
  <mergeCells count="9">
    <mergeCell ref="E9:F9"/>
    <mergeCell ref="E14:F14"/>
    <mergeCell ref="E15:F15"/>
    <mergeCell ref="B17:G17"/>
    <mergeCell ref="B90:E90"/>
    <mergeCell ref="B76:C76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Dulce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2023-03-30T11:48:36Z</dcterms:modified>
  <cp:category/>
  <cp:contentStatus/>
</cp:coreProperties>
</file>