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MAIZ DULCE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6" i="2" l="1"/>
  <c r="G27" i="2" l="1"/>
  <c r="G26" i="2"/>
  <c r="G23" i="2"/>
  <c r="G24" i="2"/>
  <c r="G57" i="2" l="1"/>
  <c r="G25" i="2"/>
  <c r="G53" i="2"/>
  <c r="G21" i="2"/>
  <c r="G12" i="2"/>
  <c r="G62" i="2" l="1"/>
  <c r="G61" i="2"/>
  <c r="G47" i="2"/>
  <c r="G67" i="2" l="1"/>
  <c r="G68" i="2" l="1"/>
  <c r="G73" i="2"/>
  <c r="G31" i="2" l="1"/>
  <c r="G30" i="2"/>
  <c r="G29" i="2"/>
  <c r="G28" i="2"/>
  <c r="G60" i="2"/>
  <c r="G59" i="2"/>
  <c r="G55" i="2"/>
  <c r="G56" i="2"/>
  <c r="G58" i="2"/>
  <c r="G22" i="2"/>
  <c r="G54" i="2"/>
  <c r="G42" i="2"/>
  <c r="G43" i="2"/>
  <c r="G44" i="2"/>
  <c r="G45" i="2"/>
  <c r="G52" i="2"/>
  <c r="G41" i="2"/>
  <c r="G48" i="2" l="1"/>
  <c r="G63" i="2"/>
  <c r="G32" i="2"/>
  <c r="C91" i="2"/>
  <c r="C88" i="2"/>
  <c r="C89" i="2" l="1"/>
  <c r="G70" i="2"/>
  <c r="G71" i="2" s="1"/>
  <c r="G72" i="2" s="1"/>
  <c r="G74" i="2" s="1"/>
  <c r="C87" i="2"/>
  <c r="C90" i="2"/>
  <c r="C92" i="2" l="1"/>
  <c r="C93" i="2" l="1"/>
  <c r="E98" i="2"/>
  <c r="C98" i="2"/>
  <c r="D98" i="2"/>
  <c r="D87" i="2" l="1"/>
  <c r="D91" i="2"/>
  <c r="D90" i="2"/>
  <c r="D89" i="2"/>
  <c r="D92" i="2"/>
  <c r="D93" i="2" l="1"/>
</calcChain>
</file>

<file path=xl/sharedStrings.xml><?xml version="1.0" encoding="utf-8"?>
<sst xmlns="http://schemas.openxmlformats.org/spreadsheetml/2006/main" count="181" uniqueCount="114">
  <si>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</si>
  <si>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</si>
  <si>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</si>
  <si>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</si>
  <si>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</si>
  <si>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</si>
  <si>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</si>
  <si>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</si>
  <si>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</si>
  <si>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</si>
  <si>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</si>
  <si>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</si>
  <si>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</si>
  <si>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</si>
  <si>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</si>
  <si>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</si>
  <si>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</si>
  <si>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</si>
  <si>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</si>
  <si>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</si>
  <si>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</si>
  <si>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</si>
  <si>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</si>
  <si>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</si>
  <si>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</si>
  <si>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</si>
  <si>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</si>
  <si>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</si>
  <si>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</si>
  <si>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</si>
  <si>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</si>
  <si>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</si>
  <si>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</si>
  <si>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</si>
  <si>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</si>
  <si>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</si>
  <si>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</si>
  <si>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</si>
  <si>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</si>
  <si>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</si>
  <si>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</si>
  <si>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</si>
  <si>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</si>
  <si>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</si>
  <si>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</si>
  <si>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</si>
  <si>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</si>
  <si>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</si>
  <si>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</si>
  <si>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</si>
  <si>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</si>
  <si>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</si>
  <si>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</si>
  <si>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</si>
  <si>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</si>
  <si>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</si>
  <si>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</si>
  <si>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</si>
  <si>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</si>
  <si>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</si>
  <si>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</si>
  <si>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</si>
  <si>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</si>
  <si>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</si>
  <si>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</si>
  <si>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</si>
  <si>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</si>
  <si>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</si>
  <si>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</si>
  <si>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</si>
  <si>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</si>
  <si>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</si>
  <si>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</si>
  <si>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</si>
  <si>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</si>
  <si>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</si>
  <si>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</si>
  <si>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</si>
  <si>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</si>
  <si>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</si>
  <si>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</si>
  <si>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</si>
  <si>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</si>
  <si>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</si>
  <si>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</si>
  <si>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Rodonado</t>
  </si>
  <si>
    <t>Desinfeccion de semilla</t>
  </si>
  <si>
    <t>MAIZ DULCE</t>
  </si>
  <si>
    <t>RENDIMIENTO (unidades/há.)</t>
  </si>
  <si>
    <t>Siembra manual</t>
  </si>
  <si>
    <t>Deshijado</t>
  </si>
  <si>
    <t>Julio-Agosto</t>
  </si>
  <si>
    <t>Agosto</t>
  </si>
  <si>
    <t>Septiembre</t>
  </si>
  <si>
    <t>Octubre</t>
  </si>
  <si>
    <t>Octubre-Noviembre</t>
  </si>
  <si>
    <t>Agosto-Noviembre</t>
  </si>
  <si>
    <t>Noviembre-Diciembre</t>
  </si>
  <si>
    <t>Octubre-Abril</t>
  </si>
  <si>
    <t>Octubre-Marzo</t>
  </si>
  <si>
    <t>Marzo-Abril</t>
  </si>
  <si>
    <t>RETADOR</t>
  </si>
  <si>
    <t>Ferlilización  pre siembra</t>
  </si>
  <si>
    <t xml:space="preserve">Semilla </t>
  </si>
  <si>
    <t>Mezcla 11-3-11</t>
  </si>
  <si>
    <t>Muriato de potasio</t>
  </si>
  <si>
    <t>Urea</t>
  </si>
  <si>
    <t>Ferlilización  cobertera</t>
  </si>
  <si>
    <t>Desinfeccion semilla Acronis</t>
  </si>
  <si>
    <t>Insecticida  presiembra Lorsban 4E</t>
  </si>
  <si>
    <t xml:space="preserve">Aplicacion Insecticida  presiembra </t>
  </si>
  <si>
    <t>Herbicida post emergencia Atranex 50 SC</t>
  </si>
  <si>
    <t>Aplicacion herbicida post emergencia</t>
  </si>
  <si>
    <t>PADRE LAS CASAS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</si>
</sst>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4">
    <xf numFmtId="0" fontId="0" fillId="0" borderId="0" applyNumberFormat="0" applyFill="0" applyBorder="0" applyProtection="0"/>
    <xf numFmtId="0" fontId="3" fillId="0" borderId="17"/>
    <xf numFmtId="43" fontId="4" fillId="0" borderId="0" applyFont="0" applyFill="0" applyBorder="0" applyAlignment="0" applyProtection="0"/>
    <xf numFmtId="167" fontId="3" fillId="0" borderId="17" applyFont="0" applyFill="0" applyBorder="0" applyAlignment="0" applyProtection="0"/>
  </cellStyleXfs>
  <cellXfs count="17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2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/>
    <xf numFmtId="3" fontId="1" fillId="2" borderId="9" xfId="0" applyNumberFormat="1" applyFont="1" applyFill="1" applyBorder="1" applyAlignment="1">
      <alignment horizontal="right"/>
    </xf>
    <xf numFmtId="49" fontId="6" fillId="5" borderId="12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 wrapText="1"/>
    </xf>
    <xf numFmtId="0" fontId="8" fillId="0" borderId="41" xfId="0" applyFont="1" applyBorder="1"/>
    <xf numFmtId="0" fontId="8" fillId="0" borderId="41" xfId="0" applyFont="1" applyBorder="1" applyAlignment="1">
      <alignment horizontal="center"/>
    </xf>
    <xf numFmtId="166" fontId="7" fillId="0" borderId="41" xfId="0" applyNumberFormat="1" applyFont="1" applyBorder="1"/>
    <xf numFmtId="3" fontId="7" fillId="9" borderId="41" xfId="0" applyNumberFormat="1" applyFont="1" applyFill="1" applyBorder="1"/>
    <xf numFmtId="0" fontId="2" fillId="3" borderId="12" xfId="0" applyFont="1" applyFill="1" applyBorder="1" applyAlignment="1">
      <alignment vertical="center"/>
    </xf>
    <xf numFmtId="0" fontId="1" fillId="2" borderId="14" xfId="0" applyFont="1" applyFill="1" applyBorder="1" applyAlignment="1"/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3" fontId="1" fillId="2" borderId="15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 wrapText="1"/>
    </xf>
    <xf numFmtId="49" fontId="6" fillId="3" borderId="42" xfId="0" applyNumberFormat="1" applyFont="1" applyFill="1" applyBorder="1" applyAlignment="1">
      <alignment horizontal="right" vertical="center" wrapText="1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3" fontId="1" fillId="2" borderId="44" xfId="0" applyNumberFormat="1" applyFont="1" applyFill="1" applyBorder="1" applyAlignment="1"/>
    <xf numFmtId="3" fontId="1" fillId="2" borderId="44" xfId="0" applyNumberFormat="1" applyFont="1" applyFill="1" applyBorder="1" applyAlignment="1">
      <alignment horizontal="right"/>
    </xf>
    <xf numFmtId="49" fontId="6" fillId="3" borderId="4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16" xfId="0" applyFont="1" applyFill="1" applyBorder="1" applyAlignment="1">
      <alignment vertical="center"/>
    </xf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vertical="center"/>
    </xf>
    <xf numFmtId="0" fontId="6" fillId="2" borderId="17" xfId="0" applyFont="1" applyFill="1" applyBorder="1" applyAlignment="1">
      <alignment vertical="center"/>
    </xf>
    <xf numFmtId="164" fontId="6" fillId="2" borderId="17" xfId="0" applyNumberFormat="1" applyFont="1" applyFill="1" applyBorder="1" applyAlignment="1">
      <alignment horizontal="right" vertical="center"/>
    </xf>
    <xf numFmtId="0" fontId="1" fillId="2" borderId="17" xfId="0" applyFont="1" applyFill="1" applyBorder="1" applyAlignment="1">
      <alignment vertical="center"/>
    </xf>
    <xf numFmtId="49" fontId="10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49" fontId="1" fillId="2" borderId="34" xfId="0" applyNumberFormat="1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35" xfId="0" applyFont="1" applyFill="1" applyBorder="1" applyAlignment="1"/>
    <xf numFmtId="49" fontId="1" fillId="2" borderId="36" xfId="0" applyNumberFormat="1" applyFont="1" applyFill="1" applyBorder="1" applyAlignment="1">
      <alignment vertic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0" fontId="1" fillId="8" borderId="30" xfId="0" applyFont="1" applyFill="1" applyBorder="1" applyAlignment="1"/>
    <xf numFmtId="0" fontId="1" fillId="6" borderId="17" xfId="0" applyFont="1" applyFill="1" applyBorder="1" applyAlignment="1"/>
    <xf numFmtId="49" fontId="10" fillId="7" borderId="21" xfId="0" applyNumberFormat="1" applyFont="1" applyFill="1" applyBorder="1" applyAlignment="1">
      <alignment vertical="center"/>
    </xf>
    <xf numFmtId="49" fontId="10" fillId="7" borderId="18" xfId="0" applyNumberFormat="1" applyFont="1" applyFill="1" applyBorder="1" applyAlignment="1">
      <alignment horizontal="center" vertical="center"/>
    </xf>
    <xf numFmtId="49" fontId="1" fillId="7" borderId="22" xfId="0" applyNumberFormat="1" applyFont="1" applyFill="1" applyBorder="1" applyAlignment="1">
      <alignment horizontal="center"/>
    </xf>
    <xf numFmtId="49" fontId="10" fillId="2" borderId="23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4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7" xfId="0" applyFont="1" applyFill="1" applyBorder="1" applyAlignment="1">
      <alignment vertical="center"/>
    </xf>
    <xf numFmtId="49" fontId="10" fillId="7" borderId="25" xfId="0" applyNumberFormat="1" applyFont="1" applyFill="1" applyBorder="1" applyAlignment="1">
      <alignment vertical="center"/>
    </xf>
    <xf numFmtId="165" fontId="10" fillId="7" borderId="26" xfId="0" applyNumberFormat="1" applyFont="1" applyFill="1" applyBorder="1" applyAlignment="1">
      <alignment vertical="center"/>
    </xf>
    <xf numFmtId="9" fontId="10" fillId="7" borderId="27" xfId="0" applyNumberFormat="1" applyFont="1" applyFill="1" applyBorder="1" applyAlignment="1">
      <alignment vertical="center"/>
    </xf>
    <xf numFmtId="49" fontId="10" fillId="7" borderId="39" xfId="0" applyNumberFormat="1" applyFont="1" applyFill="1" applyBorder="1" applyAlignment="1">
      <alignment vertical="center"/>
    </xf>
    <xf numFmtId="3" fontId="10" fillId="7" borderId="40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0" fillId="2" borderId="17" xfId="0" applyNumberFormat="1" applyFont="1" applyFill="1" applyBorder="1" applyAlignment="1">
      <alignment horizontal="right" vertical="center"/>
    </xf>
    <xf numFmtId="165" fontId="10" fillId="7" borderId="27" xfId="0" applyNumberFormat="1" applyFont="1" applyFill="1" applyBorder="1" applyAlignment="1">
      <alignment vertical="center"/>
    </xf>
    <xf numFmtId="0" fontId="1" fillId="2" borderId="17" xfId="0" applyFont="1" applyFill="1" applyBorder="1" applyAlignment="1">
      <alignment horizontal="right"/>
    </xf>
    <xf numFmtId="0" fontId="0" fillId="2" borderId="48" xfId="0" applyFont="1" applyFill="1" applyBorder="1" applyAlignment="1"/>
    <xf numFmtId="0" fontId="1" fillId="2" borderId="49" xfId="0" applyFont="1" applyFill="1" applyBorder="1" applyAlignment="1">
      <alignment wrapText="1"/>
    </xf>
    <xf numFmtId="49" fontId="6" fillId="3" borderId="41" xfId="0" applyNumberFormat="1" applyFont="1" applyFill="1" applyBorder="1" applyAlignment="1">
      <alignment vertical="center" wrapText="1"/>
    </xf>
    <xf numFmtId="49" fontId="1" fillId="2" borderId="41" xfId="0" applyNumberFormat="1" applyFont="1" applyFill="1" applyBorder="1" applyAlignment="1">
      <alignment vertical="center" wrapText="1"/>
    </xf>
    <xf numFmtId="0" fontId="6" fillId="5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49" fontId="6" fillId="5" borderId="50" xfId="0" applyNumberFormat="1" applyFont="1" applyFill="1" applyBorder="1" applyAlignment="1">
      <alignment vertical="center"/>
    </xf>
    <xf numFmtId="0" fontId="6" fillId="5" borderId="51" xfId="0" applyFont="1" applyFill="1" applyBorder="1" applyAlignment="1">
      <alignment vertical="center"/>
    </xf>
    <xf numFmtId="164" fontId="6" fillId="5" borderId="52" xfId="0" applyNumberFormat="1" applyFont="1" applyFill="1" applyBorder="1" applyAlignment="1">
      <alignment vertical="center"/>
    </xf>
    <xf numFmtId="49" fontId="6" fillId="3" borderId="53" xfId="0" applyNumberFormat="1" applyFont="1" applyFill="1" applyBorder="1" applyAlignment="1">
      <alignment vertical="center"/>
    </xf>
    <xf numFmtId="164" fontId="6" fillId="3" borderId="54" xfId="0" applyNumberFormat="1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164" fontId="6" fillId="5" borderId="54" xfId="0" applyNumberFormat="1" applyFont="1" applyFill="1" applyBorder="1" applyAlignment="1">
      <alignment vertical="center"/>
    </xf>
    <xf numFmtId="49" fontId="6" fillId="5" borderId="55" xfId="0" applyNumberFormat="1" applyFont="1" applyFill="1" applyBorder="1" applyAlignment="1">
      <alignment vertical="center"/>
    </xf>
    <xf numFmtId="0" fontId="6" fillId="5" borderId="56" xfId="0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0" fontId="0" fillId="2" borderId="48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  <xf numFmtId="3" fontId="2" fillId="3" borderId="16" xfId="0" applyNumberFormat="1" applyFont="1" applyFill="1" applyBorder="1" applyAlignment="1">
      <alignment horizontal="right" vertical="center"/>
    </xf>
    <xf numFmtId="49" fontId="6" fillId="3" borderId="60" xfId="0" applyNumberFormat="1" applyFont="1" applyFill="1" applyBorder="1" applyAlignment="1">
      <alignment horizontal="center" vertical="center" wrapText="1"/>
    </xf>
    <xf numFmtId="49" fontId="2" fillId="3" borderId="61" xfId="0" applyNumberFormat="1" applyFont="1" applyFill="1" applyBorder="1" applyAlignment="1">
      <alignment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right" vertical="center"/>
    </xf>
    <xf numFmtId="3" fontId="2" fillId="3" borderId="61" xfId="0" applyNumberFormat="1" applyFont="1" applyFill="1" applyBorder="1" applyAlignment="1">
      <alignment horizontal="right" vertical="center"/>
    </xf>
    <xf numFmtId="3" fontId="10" fillId="7" borderId="17" xfId="0" applyNumberFormat="1" applyFont="1" applyFill="1" applyBorder="1" applyAlignment="1">
      <alignment vertical="center"/>
    </xf>
    <xf numFmtId="164" fontId="0" fillId="0" borderId="0" xfId="0" applyNumberFormat="1" applyFont="1" applyAlignment="1"/>
    <xf numFmtId="168" fontId="1" fillId="9" borderId="41" xfId="3" applyNumberFormat="1" applyFont="1" applyFill="1" applyBorder="1" applyAlignment="1">
      <alignment horizontal="justify" vertical="top" wrapText="1"/>
    </xf>
    <xf numFmtId="168" fontId="1" fillId="9" borderId="41" xfId="3" applyNumberFormat="1" applyFont="1" applyFill="1" applyBorder="1" applyAlignment="1">
      <alignment vertical="center"/>
    </xf>
    <xf numFmtId="168" fontId="7" fillId="9" borderId="41" xfId="3" applyNumberFormat="1" applyFont="1" applyFill="1" applyBorder="1" applyAlignment="1">
      <alignment horizontal="left" vertical="center"/>
    </xf>
    <xf numFmtId="0" fontId="1" fillId="9" borderId="41" xfId="0" applyFont="1" applyFill="1" applyBorder="1" applyAlignment="1">
      <alignment horizontal="left" vertical="center"/>
    </xf>
    <xf numFmtId="3" fontId="7" fillId="9" borderId="41" xfId="0" applyNumberFormat="1" applyFont="1" applyFill="1" applyBorder="1" applyAlignment="1">
      <alignment horizontal="left"/>
    </xf>
    <xf numFmtId="0" fontId="1" fillId="9" borderId="41" xfId="0" applyFont="1" applyFill="1" applyBorder="1" applyAlignment="1">
      <alignment horizontal="left" vertical="top" wrapText="1"/>
    </xf>
    <xf numFmtId="0" fontId="1" fillId="9" borderId="41" xfId="0" applyNumberFormat="1" applyFont="1" applyFill="1" applyBorder="1" applyAlignment="1"/>
    <xf numFmtId="0" fontId="1" fillId="9" borderId="41" xfId="0" applyNumberFormat="1" applyFont="1" applyFill="1" applyBorder="1" applyAlignment="1">
      <alignment horizontal="center"/>
    </xf>
    <xf numFmtId="0" fontId="1" fillId="9" borderId="41" xfId="0" applyNumberFormat="1" applyFont="1" applyFill="1" applyBorder="1" applyAlignment="1">
      <alignment horizontal="left"/>
    </xf>
    <xf numFmtId="3" fontId="1" fillId="9" borderId="41" xfId="0" applyNumberFormat="1" applyFont="1" applyFill="1" applyBorder="1" applyAlignment="1">
      <alignment horizontal="right"/>
    </xf>
    <xf numFmtId="3" fontId="8" fillId="9" borderId="41" xfId="0" applyNumberFormat="1" applyFont="1" applyFill="1" applyBorder="1" applyAlignment="1">
      <alignment horizontal="left"/>
    </xf>
    <xf numFmtId="3" fontId="7" fillId="9" borderId="41" xfId="0" applyNumberFormat="1" applyFont="1" applyFill="1" applyBorder="1" applyAlignment="1">
      <alignment horizontal="center"/>
    </xf>
    <xf numFmtId="3" fontId="7" fillId="9" borderId="41" xfId="0" applyNumberFormat="1" applyFont="1" applyFill="1" applyBorder="1" applyAlignment="1">
      <alignment horizontal="right"/>
    </xf>
    <xf numFmtId="3" fontId="7" fillId="9" borderId="41" xfId="0" applyNumberFormat="1" applyFont="1" applyFill="1" applyBorder="1" applyAlignment="1" applyProtection="1">
      <alignment horizontal="right"/>
      <protection hidden="1"/>
    </xf>
    <xf numFmtId="3" fontId="8" fillId="9" borderId="41" xfId="0" applyNumberFormat="1" applyFont="1" applyFill="1" applyBorder="1" applyAlignment="1">
      <alignment horizontal="justify" vertical="center" wrapText="1"/>
    </xf>
    <xf numFmtId="3" fontId="1" fillId="9" borderId="41" xfId="0" applyNumberFormat="1" applyFont="1" applyFill="1" applyBorder="1" applyAlignment="1"/>
    <xf numFmtId="3" fontId="1" fillId="9" borderId="41" xfId="0" applyNumberFormat="1" applyFont="1" applyFill="1" applyBorder="1" applyAlignment="1">
      <alignment horizontal="center"/>
    </xf>
    <xf numFmtId="169" fontId="8" fillId="9" borderId="41" xfId="2" applyNumberFormat="1" applyFont="1" applyFill="1" applyBorder="1" applyAlignment="1">
      <alignment horizontal="center"/>
    </xf>
    <xf numFmtId="0" fontId="13" fillId="9" borderId="41" xfId="0" applyNumberFormat="1" applyFont="1" applyFill="1" applyBorder="1" applyAlignment="1">
      <alignment horizontal="center"/>
    </xf>
    <xf numFmtId="2" fontId="7" fillId="9" borderId="41" xfId="2" applyNumberFormat="1" applyFont="1" applyFill="1" applyBorder="1" applyAlignment="1">
      <alignment horizontal="center"/>
    </xf>
    <xf numFmtId="2" fontId="8" fillId="9" borderId="41" xfId="2" applyNumberFormat="1" applyFont="1" applyFill="1" applyBorder="1" applyAlignment="1">
      <alignment horizontal="center"/>
    </xf>
    <xf numFmtId="4" fontId="1" fillId="9" borderId="41" xfId="0" applyNumberFormat="1" applyFont="1" applyFill="1" applyBorder="1" applyAlignment="1">
      <alignment horizontal="center"/>
    </xf>
    <xf numFmtId="3" fontId="8" fillId="9" borderId="41" xfId="0" applyNumberFormat="1" applyFont="1" applyFill="1" applyBorder="1" applyAlignment="1">
      <alignment horizontal="justify" vertical="top" wrapText="1"/>
    </xf>
    <xf numFmtId="3" fontId="7" fillId="9" borderId="41" xfId="0" applyNumberFormat="1" applyFont="1" applyFill="1" applyBorder="1" applyProtection="1">
      <protection hidden="1"/>
    </xf>
    <xf numFmtId="4" fontId="7" fillId="9" borderId="41" xfId="2" applyNumberFormat="1" applyFont="1" applyFill="1" applyBorder="1" applyAlignment="1">
      <alignment horizontal="center" vertical="top" wrapText="1"/>
    </xf>
    <xf numFmtId="3" fontId="7" fillId="9" borderId="41" xfId="0" applyNumberFormat="1" applyFont="1" applyFill="1" applyBorder="1" applyAlignment="1">
      <alignment horizontal="justify" vertical="top" wrapText="1"/>
    </xf>
    <xf numFmtId="4" fontId="7" fillId="9" borderId="41" xfId="2" applyNumberFormat="1" applyFont="1" applyFill="1" applyBorder="1" applyAlignment="1">
      <alignment horizontal="center"/>
    </xf>
    <xf numFmtId="1" fontId="8" fillId="9" borderId="41" xfId="0" applyNumberFormat="1" applyFont="1" applyFill="1" applyBorder="1" applyAlignment="1">
      <alignment horizontal="left"/>
    </xf>
    <xf numFmtId="1" fontId="7" fillId="9" borderId="41" xfId="0" applyNumberFormat="1" applyFont="1" applyFill="1" applyBorder="1" applyAlignment="1">
      <alignment horizontal="center"/>
    </xf>
    <xf numFmtId="4" fontId="8" fillId="9" borderId="41" xfId="2" applyNumberFormat="1" applyFont="1" applyFill="1" applyBorder="1" applyAlignment="1">
      <alignment horizontal="center"/>
    </xf>
    <xf numFmtId="0" fontId="1" fillId="9" borderId="41" xfId="0" applyFont="1" applyFill="1" applyBorder="1" applyAlignment="1"/>
    <xf numFmtId="0" fontId="1" fillId="9" borderId="41" xfId="0" applyFont="1" applyFill="1" applyBorder="1" applyAlignment="1">
      <alignment horizontal="center"/>
    </xf>
    <xf numFmtId="49" fontId="1" fillId="9" borderId="41" xfId="0" applyNumberFormat="1" applyFont="1" applyFill="1" applyBorder="1" applyAlignment="1">
      <alignment horizontal="right"/>
    </xf>
    <xf numFmtId="0" fontId="1" fillId="2" borderId="62" xfId="0" applyFont="1" applyFill="1" applyBorder="1" applyAlignment="1"/>
    <xf numFmtId="14" fontId="1" fillId="2" borderId="49" xfId="0" applyNumberFormat="1" applyFont="1" applyFill="1" applyBorder="1" applyAlignment="1"/>
    <xf numFmtId="0" fontId="7" fillId="9" borderId="41" xfId="0" applyFont="1" applyFill="1" applyBorder="1" applyAlignment="1">
      <alignment horizontal="left" vertical="center"/>
    </xf>
    <xf numFmtId="1" fontId="1" fillId="9" borderId="41" xfId="0" applyNumberFormat="1" applyFont="1" applyFill="1" applyBorder="1" applyAlignment="1">
      <alignment horizontal="justify" vertical="top" wrapText="1"/>
    </xf>
    <xf numFmtId="0" fontId="8" fillId="9" borderId="41" xfId="0" applyFont="1" applyFill="1" applyBorder="1" applyAlignment="1">
      <alignment horizontal="left"/>
    </xf>
    <xf numFmtId="1" fontId="8" fillId="9" borderId="41" xfId="0" applyNumberFormat="1" applyFont="1" applyFill="1" applyBorder="1" applyAlignment="1">
      <alignment horizontal="left" vertical="top" wrapText="1"/>
    </xf>
    <xf numFmtId="17" fontId="8" fillId="9" borderId="41" xfId="1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8" xfId="0" applyNumberFormat="1" applyFont="1" applyFill="1" applyBorder="1" applyAlignment="1">
      <alignment vertical="center"/>
    </xf>
    <xf numFmtId="0" fontId="10" fillId="8" borderId="29" xfId="0" applyFont="1" applyFill="1" applyBorder="1" applyAlignment="1">
      <alignment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8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8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26986</xdr:colOff>
      <xdr:row>1</xdr:row>
      <xdr:rowOff>68405</xdr:rowOff>
    </xdr:from>
    <xdr:to>
      <xdr:col>6</xdr:col>
      <xdr:colOff>500061</xdr:colOff>
      <xdr:row>8</xdr:row>
      <xdr:rowOff>2623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799" y="258905"/>
          <a:ext cx="6465887" cy="12677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0"/>
  <sheetViews>
    <sheetView showGridLines="0" tabSelected="1" zoomScaleNormal="100" workbookViewId="0">
      <selection activeCell="J11" sqref="J11"/>
    </sheetView>
  </sheetViews>
  <sheetFormatPr baseColWidth="10" defaultColWidth="10.85546875" defaultRowHeight="11.25" customHeight="1" x14ac:dyDescent="0.25"/>
  <cols>
    <col min="1" max="1" width="4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0"/>
      <c r="C8" s="90"/>
      <c r="D8" s="2"/>
      <c r="E8" s="3"/>
      <c r="F8" s="3"/>
      <c r="G8" s="106"/>
    </row>
    <row r="9" spans="1:249" ht="12.75" customHeight="1" x14ac:dyDescent="0.25">
      <c r="A9" s="8"/>
      <c r="B9" s="92" t="s">
        <v>0</v>
      </c>
      <c r="C9" s="158" t="s">
        <v>87</v>
      </c>
      <c r="D9" s="156"/>
      <c r="E9" s="170" t="s">
        <v>88</v>
      </c>
      <c r="F9" s="171"/>
      <c r="G9" s="123">
        <v>60000</v>
      </c>
    </row>
    <row r="10" spans="1:249" ht="33.75" customHeight="1" x14ac:dyDescent="0.25">
      <c r="A10" s="8"/>
      <c r="B10" s="93" t="s">
        <v>1</v>
      </c>
      <c r="C10" s="159" t="s">
        <v>101</v>
      </c>
      <c r="D10" s="156"/>
      <c r="E10" s="172" t="s">
        <v>2</v>
      </c>
      <c r="F10" s="173"/>
      <c r="G10" s="127" t="s">
        <v>100</v>
      </c>
    </row>
    <row r="11" spans="1:249" ht="18" customHeight="1" x14ac:dyDescent="0.25">
      <c r="A11" s="8"/>
      <c r="B11" s="93" t="s">
        <v>3</v>
      </c>
      <c r="C11" s="160" t="s">
        <v>52</v>
      </c>
      <c r="D11" s="156"/>
      <c r="E11" s="172" t="s">
        <v>68</v>
      </c>
      <c r="F11" s="173"/>
      <c r="G11" s="124">
        <v>110</v>
      </c>
    </row>
    <row r="12" spans="1:249" ht="29.25" customHeight="1" x14ac:dyDescent="0.25">
      <c r="A12" s="8"/>
      <c r="B12" s="93" t="s">
        <v>4</v>
      </c>
      <c r="C12" s="160" t="s">
        <v>53</v>
      </c>
      <c r="D12" s="156"/>
      <c r="E12" s="113" t="s">
        <v>5</v>
      </c>
      <c r="F12" s="114"/>
      <c r="G12" s="125">
        <f>G9*G11</f>
        <v>6600000</v>
      </c>
    </row>
    <row r="13" spans="1:249" ht="11.25" customHeight="1" x14ac:dyDescent="0.25">
      <c r="A13" s="8"/>
      <c r="B13" s="93" t="s">
        <v>6</v>
      </c>
      <c r="C13" s="160" t="s">
        <v>113</v>
      </c>
      <c r="D13" s="156"/>
      <c r="E13" s="172" t="s">
        <v>7</v>
      </c>
      <c r="F13" s="173"/>
      <c r="G13" s="126" t="s">
        <v>82</v>
      </c>
    </row>
    <row r="14" spans="1:249" ht="30.75" customHeight="1" x14ac:dyDescent="0.25">
      <c r="A14" s="8"/>
      <c r="B14" s="93" t="s">
        <v>8</v>
      </c>
      <c r="C14" s="161" t="s">
        <v>113</v>
      </c>
      <c r="D14" s="156"/>
      <c r="E14" s="172" t="s">
        <v>9</v>
      </c>
      <c r="F14" s="173"/>
      <c r="G14" s="127" t="s">
        <v>100</v>
      </c>
    </row>
    <row r="15" spans="1:249" ht="39" customHeight="1" x14ac:dyDescent="0.25">
      <c r="A15" s="8"/>
      <c r="B15" s="93" t="s">
        <v>10</v>
      </c>
      <c r="C15" s="162">
        <v>44966</v>
      </c>
      <c r="D15" s="156"/>
      <c r="E15" s="174" t="s">
        <v>11</v>
      </c>
      <c r="F15" s="175"/>
      <c r="G15" s="128" t="s">
        <v>83</v>
      </c>
      <c r="IO15"/>
    </row>
    <row r="16" spans="1:249" ht="12" customHeight="1" x14ac:dyDescent="0.25">
      <c r="A16" s="2"/>
      <c r="B16" s="91"/>
      <c r="C16" s="157"/>
      <c r="D16" s="14"/>
      <c r="E16" s="15"/>
      <c r="F16" s="15"/>
      <c r="G16" s="107"/>
    </row>
    <row r="17" spans="1:7" ht="12" customHeight="1" x14ac:dyDescent="0.25">
      <c r="A17" s="5"/>
      <c r="B17" s="163" t="s">
        <v>12</v>
      </c>
      <c r="C17" s="164"/>
      <c r="D17" s="164"/>
      <c r="E17" s="164"/>
      <c r="F17" s="164"/>
      <c r="G17" s="164"/>
    </row>
    <row r="18" spans="1:7" ht="12" customHeight="1" x14ac:dyDescent="0.25">
      <c r="A18" s="2"/>
      <c r="B18" s="16"/>
      <c r="C18" s="17"/>
      <c r="D18" s="17"/>
      <c r="E18" s="17"/>
      <c r="F18" s="18"/>
      <c r="G18" s="19"/>
    </row>
    <row r="19" spans="1:7" ht="12" customHeight="1" x14ac:dyDescent="0.25">
      <c r="A19" s="4"/>
      <c r="B19" s="20" t="s">
        <v>13</v>
      </c>
      <c r="C19" s="21"/>
      <c r="D19" s="22"/>
      <c r="E19" s="22"/>
      <c r="F19" s="22"/>
      <c r="G19" s="23"/>
    </row>
    <row r="20" spans="1:7" ht="24" customHeight="1" x14ac:dyDescent="0.25">
      <c r="A20" s="5"/>
      <c r="B20" s="116" t="s">
        <v>14</v>
      </c>
      <c r="C20" s="116" t="s">
        <v>15</v>
      </c>
      <c r="D20" s="116" t="s">
        <v>16</v>
      </c>
      <c r="E20" s="116" t="s">
        <v>17</v>
      </c>
      <c r="F20" s="116" t="s">
        <v>18</v>
      </c>
      <c r="G20" s="116" t="s">
        <v>19</v>
      </c>
    </row>
    <row r="21" spans="1:7" ht="12.75" customHeight="1" x14ac:dyDescent="0.25">
      <c r="A21" s="8"/>
      <c r="B21" s="129" t="s">
        <v>86</v>
      </c>
      <c r="C21" s="130" t="s">
        <v>58</v>
      </c>
      <c r="D21" s="130">
        <v>0.2</v>
      </c>
      <c r="E21" s="130" t="s">
        <v>94</v>
      </c>
      <c r="F21" s="139">
        <v>20000</v>
      </c>
      <c r="G21" s="132">
        <f t="shared" ref="G21:G27" si="0">D21*F21</f>
        <v>4000</v>
      </c>
    </row>
    <row r="22" spans="1:7" ht="12.75" customHeight="1" x14ac:dyDescent="0.25">
      <c r="A22" s="5"/>
      <c r="B22" s="133" t="s">
        <v>75</v>
      </c>
      <c r="C22" s="134" t="s">
        <v>58</v>
      </c>
      <c r="D22" s="140">
        <v>2</v>
      </c>
      <c r="E22" s="134" t="s">
        <v>95</v>
      </c>
      <c r="F22" s="134">
        <v>20000</v>
      </c>
      <c r="G22" s="136">
        <f t="shared" si="0"/>
        <v>40000</v>
      </c>
    </row>
    <row r="23" spans="1:7" ht="12.75" customHeight="1" x14ac:dyDescent="0.25">
      <c r="A23" s="5"/>
      <c r="B23" s="137" t="s">
        <v>102</v>
      </c>
      <c r="C23" s="134" t="s">
        <v>58</v>
      </c>
      <c r="D23" s="140">
        <v>1</v>
      </c>
      <c r="E23" s="134" t="s">
        <v>95</v>
      </c>
      <c r="F23" s="134">
        <v>20000</v>
      </c>
      <c r="G23" s="136">
        <f t="shared" si="0"/>
        <v>20000</v>
      </c>
    </row>
    <row r="24" spans="1:7" ht="12.75" customHeight="1" x14ac:dyDescent="0.25">
      <c r="A24" s="5"/>
      <c r="B24" s="133" t="s">
        <v>89</v>
      </c>
      <c r="C24" s="134" t="s">
        <v>58</v>
      </c>
      <c r="D24" s="140">
        <v>2</v>
      </c>
      <c r="E24" s="134" t="s">
        <v>96</v>
      </c>
      <c r="F24" s="134">
        <v>20000</v>
      </c>
      <c r="G24" s="136">
        <f t="shared" si="0"/>
        <v>40000</v>
      </c>
    </row>
    <row r="25" spans="1:7" ht="12.75" customHeight="1" x14ac:dyDescent="0.25">
      <c r="A25" s="5"/>
      <c r="B25" s="137" t="s">
        <v>107</v>
      </c>
      <c r="C25" s="134" t="s">
        <v>58</v>
      </c>
      <c r="D25" s="140">
        <v>2</v>
      </c>
      <c r="E25" s="134" t="s">
        <v>95</v>
      </c>
      <c r="F25" s="134">
        <v>20000</v>
      </c>
      <c r="G25" s="136">
        <f t="shared" si="0"/>
        <v>40000</v>
      </c>
    </row>
    <row r="26" spans="1:7" ht="12.75" customHeight="1" x14ac:dyDescent="0.25">
      <c r="A26" s="5"/>
      <c r="B26" s="133" t="s">
        <v>110</v>
      </c>
      <c r="C26" s="134" t="s">
        <v>58</v>
      </c>
      <c r="D26" s="140">
        <v>1</v>
      </c>
      <c r="E26" s="134" t="s">
        <v>96</v>
      </c>
      <c r="F26" s="134">
        <v>20000</v>
      </c>
      <c r="G26" s="136">
        <f t="shared" si="0"/>
        <v>20000</v>
      </c>
    </row>
    <row r="27" spans="1:7" ht="12.75" customHeight="1" x14ac:dyDescent="0.25">
      <c r="A27" s="5"/>
      <c r="B27" s="133" t="s">
        <v>90</v>
      </c>
      <c r="C27" s="134" t="s">
        <v>58</v>
      </c>
      <c r="D27" s="140">
        <v>20</v>
      </c>
      <c r="E27" s="134" t="s">
        <v>97</v>
      </c>
      <c r="F27" s="134">
        <v>20000</v>
      </c>
      <c r="G27" s="136">
        <f t="shared" si="0"/>
        <v>400000</v>
      </c>
    </row>
    <row r="28" spans="1:7" ht="12.75" customHeight="1" x14ac:dyDescent="0.25">
      <c r="A28" s="8"/>
      <c r="B28" s="137" t="s">
        <v>78</v>
      </c>
      <c r="C28" s="134" t="s">
        <v>58</v>
      </c>
      <c r="D28" s="140">
        <v>13</v>
      </c>
      <c r="E28" s="134" t="s">
        <v>98</v>
      </c>
      <c r="F28" s="134">
        <v>20000</v>
      </c>
      <c r="G28" s="136">
        <f t="shared" ref="G28:G31" si="1">D28*F28</f>
        <v>260000</v>
      </c>
    </row>
    <row r="29" spans="1:7" ht="12.75" customHeight="1" x14ac:dyDescent="0.25">
      <c r="A29" s="8"/>
      <c r="B29" s="137" t="s">
        <v>73</v>
      </c>
      <c r="C29" s="134" t="s">
        <v>58</v>
      </c>
      <c r="D29" s="140">
        <v>1</v>
      </c>
      <c r="E29" s="134" t="s">
        <v>99</v>
      </c>
      <c r="F29" s="134">
        <v>20000</v>
      </c>
      <c r="G29" s="136">
        <f t="shared" si="1"/>
        <v>20000</v>
      </c>
    </row>
    <row r="30" spans="1:7" ht="12.75" customHeight="1" x14ac:dyDescent="0.25">
      <c r="A30" s="8"/>
      <c r="B30" s="137" t="s">
        <v>74</v>
      </c>
      <c r="C30" s="134" t="s">
        <v>58</v>
      </c>
      <c r="D30" s="140">
        <v>13</v>
      </c>
      <c r="E30" s="134" t="s">
        <v>100</v>
      </c>
      <c r="F30" s="134">
        <v>20000</v>
      </c>
      <c r="G30" s="136">
        <f t="shared" si="1"/>
        <v>260000</v>
      </c>
    </row>
    <row r="31" spans="1:7" ht="12.75" customHeight="1" x14ac:dyDescent="0.25">
      <c r="A31" s="8"/>
      <c r="B31" s="137" t="s">
        <v>79</v>
      </c>
      <c r="C31" s="134" t="s">
        <v>58</v>
      </c>
      <c r="D31" s="140">
        <v>8</v>
      </c>
      <c r="E31" s="134" t="s">
        <v>100</v>
      </c>
      <c r="F31" s="134">
        <v>20000</v>
      </c>
      <c r="G31" s="136">
        <f t="shared" si="1"/>
        <v>160000</v>
      </c>
    </row>
    <row r="32" spans="1:7" ht="12.75" customHeight="1" x14ac:dyDescent="0.25">
      <c r="A32" s="8"/>
      <c r="B32" s="109" t="s">
        <v>20</v>
      </c>
      <c r="C32" s="110"/>
      <c r="D32" s="111"/>
      <c r="E32" s="111"/>
      <c r="F32" s="111"/>
      <c r="G32" s="112">
        <f>SUM(G21:G31)</f>
        <v>1264000</v>
      </c>
    </row>
    <row r="33" spans="1:8" ht="12" customHeight="1" x14ac:dyDescent="0.25">
      <c r="A33" s="5"/>
      <c r="B33" s="16"/>
      <c r="C33" s="18"/>
      <c r="D33" s="18"/>
      <c r="E33" s="18"/>
      <c r="F33" s="25"/>
      <c r="G33" s="26"/>
    </row>
    <row r="34" spans="1:8" ht="12" customHeight="1" x14ac:dyDescent="0.25">
      <c r="A34" s="2"/>
      <c r="B34" s="27" t="s">
        <v>21</v>
      </c>
      <c r="C34" s="28"/>
      <c r="D34" s="29"/>
      <c r="E34" s="29"/>
      <c r="F34" s="30"/>
      <c r="G34" s="31"/>
    </row>
    <row r="35" spans="1:8" ht="24" customHeight="1" x14ac:dyDescent="0.25">
      <c r="A35" s="4"/>
      <c r="B35" s="32" t="s">
        <v>14</v>
      </c>
      <c r="C35" s="33" t="s">
        <v>15</v>
      </c>
      <c r="D35" s="33" t="s">
        <v>16</v>
      </c>
      <c r="E35" s="24" t="s">
        <v>17</v>
      </c>
      <c r="F35" s="33" t="s">
        <v>18</v>
      </c>
      <c r="G35" s="32" t="s">
        <v>19</v>
      </c>
    </row>
    <row r="36" spans="1:8" ht="12" customHeight="1" x14ac:dyDescent="0.25">
      <c r="A36" s="4"/>
      <c r="B36" s="34"/>
      <c r="C36" s="35"/>
      <c r="D36" s="35"/>
      <c r="E36" s="35"/>
      <c r="F36" s="36"/>
      <c r="G36" s="37"/>
    </row>
    <row r="37" spans="1:8" ht="12" customHeight="1" x14ac:dyDescent="0.25">
      <c r="A37" s="4"/>
      <c r="B37" s="6" t="s">
        <v>22</v>
      </c>
      <c r="C37" s="7"/>
      <c r="D37" s="7"/>
      <c r="E37" s="7"/>
      <c r="F37" s="38"/>
      <c r="G37" s="12"/>
    </row>
    <row r="38" spans="1:8" ht="12" customHeight="1" x14ac:dyDescent="0.25">
      <c r="A38" s="4"/>
      <c r="B38" s="39"/>
      <c r="C38" s="40"/>
      <c r="D38" s="40"/>
      <c r="E38" s="40"/>
      <c r="F38" s="41"/>
      <c r="G38" s="42"/>
    </row>
    <row r="39" spans="1:8" ht="12" customHeight="1" x14ac:dyDescent="0.25">
      <c r="A39" s="2"/>
      <c r="B39" s="27" t="s">
        <v>23</v>
      </c>
      <c r="C39" s="28"/>
      <c r="D39" s="29"/>
      <c r="E39" s="29"/>
      <c r="F39" s="30"/>
      <c r="G39" s="31"/>
    </row>
    <row r="40" spans="1:8" ht="24" customHeight="1" x14ac:dyDescent="0.25">
      <c r="A40" s="4"/>
      <c r="B40" s="50" t="s">
        <v>14</v>
      </c>
      <c r="C40" s="50" t="s">
        <v>15</v>
      </c>
      <c r="D40" s="50" t="s">
        <v>16</v>
      </c>
      <c r="E40" s="116" t="s">
        <v>17</v>
      </c>
      <c r="F40" s="43" t="s">
        <v>18</v>
      </c>
      <c r="G40" s="50" t="s">
        <v>19</v>
      </c>
    </row>
    <row r="41" spans="1:8" ht="12.75" customHeight="1" x14ac:dyDescent="0.25">
      <c r="A41" s="8"/>
      <c r="B41" s="131" t="s">
        <v>80</v>
      </c>
      <c r="C41" s="141" t="s">
        <v>62</v>
      </c>
      <c r="D41" s="142">
        <v>0.1</v>
      </c>
      <c r="E41" s="134" t="s">
        <v>93</v>
      </c>
      <c r="F41" s="37">
        <v>220000</v>
      </c>
      <c r="G41" s="146">
        <f>D41*F41</f>
        <v>22000</v>
      </c>
      <c r="H41" s="108"/>
    </row>
    <row r="42" spans="1:8" ht="12.75" customHeight="1" x14ac:dyDescent="0.25">
      <c r="A42" s="8"/>
      <c r="B42" s="127" t="s">
        <v>81</v>
      </c>
      <c r="C42" s="134" t="s">
        <v>62</v>
      </c>
      <c r="D42" s="142">
        <v>0.05</v>
      </c>
      <c r="E42" s="134" t="s">
        <v>93</v>
      </c>
      <c r="F42" s="37">
        <v>350000</v>
      </c>
      <c r="G42" s="146">
        <f t="shared" ref="G42:G44" si="2">D42*F42</f>
        <v>17500</v>
      </c>
      <c r="H42" s="108"/>
    </row>
    <row r="43" spans="1:8" ht="12.75" customHeight="1" x14ac:dyDescent="0.25">
      <c r="A43" s="8"/>
      <c r="B43" s="133" t="s">
        <v>72</v>
      </c>
      <c r="C43" s="134" t="s">
        <v>62</v>
      </c>
      <c r="D43" s="143">
        <v>0.1</v>
      </c>
      <c r="E43" s="134" t="s">
        <v>93</v>
      </c>
      <c r="F43" s="135">
        <v>180000</v>
      </c>
      <c r="G43" s="146">
        <f t="shared" si="2"/>
        <v>18000</v>
      </c>
      <c r="H43" s="108"/>
    </row>
    <row r="44" spans="1:8" ht="12.75" customHeight="1" x14ac:dyDescent="0.25">
      <c r="A44" s="8"/>
      <c r="B44" s="133" t="s">
        <v>76</v>
      </c>
      <c r="C44" s="134" t="s">
        <v>62</v>
      </c>
      <c r="D44" s="143">
        <v>0.05</v>
      </c>
      <c r="E44" s="134" t="s">
        <v>93</v>
      </c>
      <c r="F44" s="135">
        <v>350000</v>
      </c>
      <c r="G44" s="146">
        <f t="shared" si="2"/>
        <v>17500</v>
      </c>
      <c r="H44" s="108"/>
    </row>
    <row r="45" spans="1:8" ht="12.75" customHeight="1" x14ac:dyDescent="0.25">
      <c r="A45" s="8"/>
      <c r="B45" s="145" t="s">
        <v>77</v>
      </c>
      <c r="C45" s="134" t="s">
        <v>62</v>
      </c>
      <c r="D45" s="143">
        <v>0.05</v>
      </c>
      <c r="E45" s="134" t="s">
        <v>93</v>
      </c>
      <c r="F45" s="135">
        <v>120000</v>
      </c>
      <c r="G45" s="146">
        <f>D45*F45</f>
        <v>6000</v>
      </c>
      <c r="H45" s="108"/>
    </row>
    <row r="46" spans="1:8" ht="12.75" customHeight="1" x14ac:dyDescent="0.25">
      <c r="A46" s="8"/>
      <c r="B46" s="145" t="s">
        <v>112</v>
      </c>
      <c r="C46" s="134" t="s">
        <v>62</v>
      </c>
      <c r="D46" s="143">
        <v>0.05</v>
      </c>
      <c r="E46" s="134" t="s">
        <v>96</v>
      </c>
      <c r="F46" s="135">
        <v>120000</v>
      </c>
      <c r="G46" s="146">
        <f>D46*F46</f>
        <v>6000</v>
      </c>
      <c r="H46" s="108"/>
    </row>
    <row r="47" spans="1:8" ht="12.75" customHeight="1" x14ac:dyDescent="0.25">
      <c r="A47" s="8"/>
      <c r="B47" s="138" t="s">
        <v>85</v>
      </c>
      <c r="C47" s="139" t="s">
        <v>62</v>
      </c>
      <c r="D47" s="144">
        <v>0.05</v>
      </c>
      <c r="E47" s="134" t="s">
        <v>95</v>
      </c>
      <c r="F47" s="138">
        <v>70000</v>
      </c>
      <c r="G47" s="138">
        <f>D47*F47</f>
        <v>3500</v>
      </c>
      <c r="H47" s="108"/>
    </row>
    <row r="48" spans="1:8" ht="12.75" customHeight="1" x14ac:dyDescent="0.25">
      <c r="A48" s="5"/>
      <c r="B48" s="117" t="s">
        <v>24</v>
      </c>
      <c r="C48" s="118"/>
      <c r="D48" s="119"/>
      <c r="E48" s="119"/>
      <c r="F48" s="119"/>
      <c r="G48" s="120">
        <f>SUM(G41:G47)</f>
        <v>90500</v>
      </c>
    </row>
    <row r="49" spans="1:7" ht="12" customHeight="1" x14ac:dyDescent="0.25">
      <c r="A49" s="4"/>
      <c r="B49" s="39"/>
      <c r="C49" s="40"/>
      <c r="D49" s="40"/>
      <c r="E49" s="40"/>
      <c r="F49" s="41"/>
      <c r="G49" s="42"/>
    </row>
    <row r="50" spans="1:7" ht="12" customHeight="1" x14ac:dyDescent="0.25">
      <c r="A50" s="2"/>
      <c r="B50" s="27" t="s">
        <v>25</v>
      </c>
      <c r="C50" s="28"/>
      <c r="D50" s="29"/>
      <c r="E50" s="29"/>
      <c r="F50" s="30"/>
      <c r="G50" s="31"/>
    </row>
    <row r="51" spans="1:7" ht="24" customHeight="1" x14ac:dyDescent="0.25">
      <c r="A51" s="4"/>
      <c r="B51" s="43" t="s">
        <v>26</v>
      </c>
      <c r="C51" s="43" t="s">
        <v>27</v>
      </c>
      <c r="D51" s="43" t="s">
        <v>28</v>
      </c>
      <c r="E51" s="43"/>
      <c r="F51" s="43" t="s">
        <v>18</v>
      </c>
      <c r="G51" s="44" t="s">
        <v>19</v>
      </c>
    </row>
    <row r="52" spans="1:7" ht="12.75" customHeight="1" x14ac:dyDescent="0.25">
      <c r="A52" s="4"/>
      <c r="B52" s="37" t="s">
        <v>103</v>
      </c>
      <c r="C52" s="134" t="s">
        <v>70</v>
      </c>
      <c r="D52" s="147">
        <v>20</v>
      </c>
      <c r="E52" s="134" t="s">
        <v>91</v>
      </c>
      <c r="F52" s="134">
        <v>83000</v>
      </c>
      <c r="G52" s="136">
        <f>D52*F52</f>
        <v>1660000</v>
      </c>
    </row>
    <row r="53" spans="1:7" ht="12.75" customHeight="1" x14ac:dyDescent="0.25">
      <c r="A53" s="8"/>
      <c r="B53" s="37" t="s">
        <v>108</v>
      </c>
      <c r="C53" s="134" t="s">
        <v>59</v>
      </c>
      <c r="D53" s="147">
        <v>0.1</v>
      </c>
      <c r="E53" s="134" t="s">
        <v>91</v>
      </c>
      <c r="F53" s="134">
        <v>40351</v>
      </c>
      <c r="G53" s="136">
        <f t="shared" ref="G53" si="3">D53*F53</f>
        <v>4035.1000000000004</v>
      </c>
    </row>
    <row r="54" spans="1:7" ht="16.5" customHeight="1" x14ac:dyDescent="0.25">
      <c r="A54" s="8"/>
      <c r="B54" s="148" t="s">
        <v>84</v>
      </c>
      <c r="C54" s="134" t="s">
        <v>63</v>
      </c>
      <c r="D54" s="149">
        <v>7</v>
      </c>
      <c r="E54" s="134" t="s">
        <v>91</v>
      </c>
      <c r="F54" s="134">
        <v>145000</v>
      </c>
      <c r="G54" s="136">
        <f t="shared" ref="G54:G58" si="4">D54*F54</f>
        <v>1015000</v>
      </c>
    </row>
    <row r="55" spans="1:7" s="1" customFormat="1" ht="12.75" customHeight="1" x14ac:dyDescent="0.25">
      <c r="A55" s="8"/>
      <c r="B55" s="150" t="s">
        <v>54</v>
      </c>
      <c r="C55" s="151" t="s">
        <v>60</v>
      </c>
      <c r="D55" s="152">
        <v>2000</v>
      </c>
      <c r="E55" s="134" t="s">
        <v>91</v>
      </c>
      <c r="F55" s="134">
        <v>180</v>
      </c>
      <c r="G55" s="136">
        <f t="shared" si="4"/>
        <v>360000</v>
      </c>
    </row>
    <row r="56" spans="1:7" s="1" customFormat="1" ht="12.75" customHeight="1" x14ac:dyDescent="0.25">
      <c r="A56" s="8"/>
      <c r="B56" s="150" t="s">
        <v>104</v>
      </c>
      <c r="C56" s="151" t="s">
        <v>70</v>
      </c>
      <c r="D56" s="152">
        <v>334</v>
      </c>
      <c r="E56" s="134" t="s">
        <v>92</v>
      </c>
      <c r="F56" s="134">
        <v>1244</v>
      </c>
      <c r="G56" s="136">
        <f t="shared" si="4"/>
        <v>415496</v>
      </c>
    </row>
    <row r="57" spans="1:7" s="1" customFormat="1" ht="12.75" customHeight="1" x14ac:dyDescent="0.25">
      <c r="A57" s="8"/>
      <c r="B57" s="150" t="s">
        <v>105</v>
      </c>
      <c r="C57" s="151" t="s">
        <v>70</v>
      </c>
      <c r="D57" s="152">
        <v>193</v>
      </c>
      <c r="E57" s="134" t="s">
        <v>92</v>
      </c>
      <c r="F57" s="134">
        <v>1137</v>
      </c>
      <c r="G57" s="136">
        <f t="shared" si="4"/>
        <v>219441</v>
      </c>
    </row>
    <row r="58" spans="1:7" s="1" customFormat="1" ht="12.75" customHeight="1" x14ac:dyDescent="0.25">
      <c r="A58" s="8"/>
      <c r="B58" s="150" t="s">
        <v>106</v>
      </c>
      <c r="C58" s="151" t="s">
        <v>70</v>
      </c>
      <c r="D58" s="152">
        <v>252</v>
      </c>
      <c r="E58" s="134" t="s">
        <v>92</v>
      </c>
      <c r="F58" s="134">
        <v>1188</v>
      </c>
      <c r="G58" s="136">
        <f t="shared" si="4"/>
        <v>299376</v>
      </c>
    </row>
    <row r="59" spans="1:7" s="1" customFormat="1" ht="12.75" customHeight="1" x14ac:dyDescent="0.25">
      <c r="A59" s="8"/>
      <c r="B59" s="133" t="s">
        <v>55</v>
      </c>
      <c r="C59" s="134" t="s">
        <v>59</v>
      </c>
      <c r="D59" s="149">
        <v>2.5</v>
      </c>
      <c r="E59" s="134" t="s">
        <v>91</v>
      </c>
      <c r="F59" s="134">
        <v>10895</v>
      </c>
      <c r="G59" s="135">
        <f>D59*F59</f>
        <v>27237.5</v>
      </c>
    </row>
    <row r="60" spans="1:7" s="1" customFormat="1" ht="12.75" customHeight="1" x14ac:dyDescent="0.25">
      <c r="A60" s="8"/>
      <c r="B60" s="133" t="s">
        <v>109</v>
      </c>
      <c r="C60" s="134" t="s">
        <v>59</v>
      </c>
      <c r="D60" s="152">
        <v>3</v>
      </c>
      <c r="E60" s="134" t="s">
        <v>91</v>
      </c>
      <c r="F60" s="134">
        <v>52850</v>
      </c>
      <c r="G60" s="135">
        <f t="shared" ref="G60:G62" si="5">D60*F60</f>
        <v>158550</v>
      </c>
    </row>
    <row r="61" spans="1:7" s="1" customFormat="1" ht="12.75" customHeight="1" x14ac:dyDescent="0.25">
      <c r="A61" s="8"/>
      <c r="B61" s="133" t="s">
        <v>111</v>
      </c>
      <c r="C61" s="134" t="s">
        <v>59</v>
      </c>
      <c r="D61" s="152">
        <v>3</v>
      </c>
      <c r="E61" s="134" t="s">
        <v>91</v>
      </c>
      <c r="F61" s="134">
        <v>10710</v>
      </c>
      <c r="G61" s="135">
        <f t="shared" ref="G61" si="6">D61*F61</f>
        <v>32130</v>
      </c>
    </row>
    <row r="62" spans="1:7" s="1" customFormat="1" ht="12.75" customHeight="1" x14ac:dyDescent="0.25">
      <c r="A62" s="8"/>
      <c r="B62" s="133" t="s">
        <v>71</v>
      </c>
      <c r="C62" s="134" t="s">
        <v>59</v>
      </c>
      <c r="D62" s="152">
        <v>0.4</v>
      </c>
      <c r="E62" s="134" t="s">
        <v>91</v>
      </c>
      <c r="F62" s="134">
        <v>50000</v>
      </c>
      <c r="G62" s="135">
        <f t="shared" si="5"/>
        <v>20000</v>
      </c>
    </row>
    <row r="63" spans="1:7" s="1" customFormat="1" ht="12.75" customHeight="1" x14ac:dyDescent="0.25">
      <c r="A63" s="8"/>
      <c r="B63" s="51" t="s">
        <v>29</v>
      </c>
      <c r="C63" s="52"/>
      <c r="D63" s="52"/>
      <c r="E63" s="53"/>
      <c r="F63" s="54"/>
      <c r="G63" s="115">
        <f>SUM(G52:G62)</f>
        <v>4211265.5999999996</v>
      </c>
    </row>
    <row r="64" spans="1:7" s="1" customFormat="1" ht="12" customHeight="1" x14ac:dyDescent="0.25">
      <c r="A64" s="8"/>
      <c r="B64" s="45"/>
      <c r="C64" s="46"/>
      <c r="D64" s="46"/>
      <c r="E64" s="47"/>
      <c r="F64" s="48"/>
      <c r="G64" s="49"/>
    </row>
    <row r="65" spans="1:8" s="1" customFormat="1" ht="12" customHeight="1" x14ac:dyDescent="0.25">
      <c r="A65" s="2"/>
      <c r="B65" s="27" t="s">
        <v>30</v>
      </c>
      <c r="C65" s="28"/>
      <c r="D65" s="29"/>
      <c r="E65" s="29"/>
      <c r="F65" s="30"/>
      <c r="G65" s="31"/>
    </row>
    <row r="66" spans="1:8" s="1" customFormat="1" ht="24" customHeight="1" x14ac:dyDescent="0.25">
      <c r="A66" s="4"/>
      <c r="B66" s="50" t="s">
        <v>31</v>
      </c>
      <c r="C66" s="43" t="s">
        <v>27</v>
      </c>
      <c r="D66" s="43" t="s">
        <v>28</v>
      </c>
      <c r="E66" s="50"/>
      <c r="F66" s="43" t="s">
        <v>18</v>
      </c>
      <c r="G66" s="50" t="s">
        <v>19</v>
      </c>
    </row>
    <row r="67" spans="1:8" s="1" customFormat="1" ht="14.25" customHeight="1" x14ac:dyDescent="0.25">
      <c r="A67" s="4"/>
      <c r="B67" s="153" t="s">
        <v>69</v>
      </c>
      <c r="C67" s="154" t="s">
        <v>63</v>
      </c>
      <c r="D67" s="154">
        <v>1</v>
      </c>
      <c r="E67" s="155" t="s">
        <v>92</v>
      </c>
      <c r="F67" s="139">
        <v>33000</v>
      </c>
      <c r="G67" s="132">
        <f>F67*D67</f>
        <v>33000</v>
      </c>
    </row>
    <row r="68" spans="1:8" s="1" customFormat="1" ht="13.5" customHeight="1" x14ac:dyDescent="0.25">
      <c r="A68" s="8"/>
      <c r="B68" s="51" t="s">
        <v>32</v>
      </c>
      <c r="C68" s="52"/>
      <c r="D68" s="52"/>
      <c r="E68" s="53"/>
      <c r="F68" s="54"/>
      <c r="G68" s="115">
        <f>G67</f>
        <v>33000</v>
      </c>
      <c r="H68" s="11"/>
    </row>
    <row r="69" spans="1:8" s="1" customFormat="1" ht="12" customHeight="1" x14ac:dyDescent="0.25">
      <c r="A69" s="4"/>
      <c r="B69" s="55"/>
      <c r="C69" s="55"/>
      <c r="D69" s="55"/>
      <c r="E69" s="55"/>
      <c r="F69" s="56"/>
      <c r="G69" s="57"/>
    </row>
    <row r="70" spans="1:8" s="1" customFormat="1" ht="12" customHeight="1" x14ac:dyDescent="0.25">
      <c r="A70" s="2"/>
      <c r="B70" s="96" t="s">
        <v>33</v>
      </c>
      <c r="C70" s="97"/>
      <c r="D70" s="97"/>
      <c r="E70" s="97"/>
      <c r="F70" s="97"/>
      <c r="G70" s="98">
        <f>G32+G37+G48+G63+G68</f>
        <v>5598765.5999999996</v>
      </c>
    </row>
    <row r="71" spans="1:8" s="1" customFormat="1" ht="12" customHeight="1" x14ac:dyDescent="0.25">
      <c r="A71" s="8"/>
      <c r="B71" s="99" t="s">
        <v>34</v>
      </c>
      <c r="C71" s="95"/>
      <c r="D71" s="95"/>
      <c r="E71" s="95"/>
      <c r="F71" s="95"/>
      <c r="G71" s="100">
        <f>G70*0.05</f>
        <v>279938.27999999997</v>
      </c>
    </row>
    <row r="72" spans="1:8" s="1" customFormat="1" ht="12" customHeight="1" x14ac:dyDescent="0.25">
      <c r="A72" s="8"/>
      <c r="B72" s="101" t="s">
        <v>35</v>
      </c>
      <c r="C72" s="94"/>
      <c r="D72" s="94"/>
      <c r="E72" s="94"/>
      <c r="F72" s="94"/>
      <c r="G72" s="102">
        <f>G71+G70</f>
        <v>5878703.8799999999</v>
      </c>
    </row>
    <row r="73" spans="1:8" s="1" customFormat="1" ht="12" customHeight="1" x14ac:dyDescent="0.25">
      <c r="A73" s="8"/>
      <c r="B73" s="99" t="s">
        <v>36</v>
      </c>
      <c r="C73" s="95"/>
      <c r="D73" s="95"/>
      <c r="E73" s="95"/>
      <c r="F73" s="95"/>
      <c r="G73" s="100">
        <f>G12</f>
        <v>6600000</v>
      </c>
    </row>
    <row r="74" spans="1:8" s="1" customFormat="1" ht="12" customHeight="1" x14ac:dyDescent="0.25">
      <c r="A74" s="8"/>
      <c r="B74" s="103" t="s">
        <v>37</v>
      </c>
      <c r="C74" s="104"/>
      <c r="D74" s="104"/>
      <c r="E74" s="104"/>
      <c r="F74" s="104"/>
      <c r="G74" s="105">
        <f>G73-G72</f>
        <v>721296.12000000011</v>
      </c>
    </row>
    <row r="75" spans="1:8" s="1" customFormat="1" ht="12" customHeight="1" x14ac:dyDescent="0.25">
      <c r="A75" s="8"/>
      <c r="B75" s="58" t="s">
        <v>56</v>
      </c>
      <c r="C75" s="59"/>
      <c r="D75" s="59"/>
      <c r="E75" s="59"/>
      <c r="F75" s="59"/>
      <c r="G75" s="60"/>
    </row>
    <row r="76" spans="1:8" s="1" customFormat="1" ht="12.75" customHeight="1" thickBot="1" x14ac:dyDescent="0.3">
      <c r="A76" s="8"/>
      <c r="B76" s="61"/>
      <c r="C76" s="59"/>
      <c r="D76" s="59"/>
      <c r="E76" s="59"/>
      <c r="F76" s="59"/>
      <c r="G76" s="60"/>
    </row>
    <row r="77" spans="1:8" s="1" customFormat="1" ht="12" customHeight="1" x14ac:dyDescent="0.25">
      <c r="A77" s="8"/>
      <c r="B77" s="62" t="s">
        <v>57</v>
      </c>
      <c r="C77" s="63"/>
      <c r="D77" s="63"/>
      <c r="E77" s="63"/>
      <c r="F77" s="64"/>
      <c r="G77" s="60"/>
    </row>
    <row r="78" spans="1:8" s="1" customFormat="1" ht="12" customHeight="1" x14ac:dyDescent="0.25">
      <c r="A78" s="8"/>
      <c r="B78" s="65" t="s">
        <v>38</v>
      </c>
      <c r="C78" s="66"/>
      <c r="D78" s="66"/>
      <c r="E78" s="66"/>
      <c r="F78" s="67"/>
      <c r="G78" s="60"/>
    </row>
    <row r="79" spans="1:8" s="1" customFormat="1" ht="12" customHeight="1" x14ac:dyDescent="0.25">
      <c r="A79" s="8"/>
      <c r="B79" s="65" t="s">
        <v>39</v>
      </c>
      <c r="C79" s="66"/>
      <c r="D79" s="66"/>
      <c r="E79" s="66"/>
      <c r="F79" s="67"/>
      <c r="G79" s="60"/>
    </row>
    <row r="80" spans="1:8" s="1" customFormat="1" ht="12" customHeight="1" x14ac:dyDescent="0.25">
      <c r="A80" s="8"/>
      <c r="B80" s="65" t="s">
        <v>40</v>
      </c>
      <c r="C80" s="66"/>
      <c r="D80" s="66"/>
      <c r="E80" s="66"/>
      <c r="F80" s="67"/>
      <c r="G80" s="60"/>
    </row>
    <row r="81" spans="1:7" s="1" customFormat="1" ht="12" customHeight="1" x14ac:dyDescent="0.25">
      <c r="A81" s="8"/>
      <c r="B81" s="65" t="s">
        <v>41</v>
      </c>
      <c r="C81" s="66"/>
      <c r="D81" s="66"/>
      <c r="E81" s="66"/>
      <c r="F81" s="67"/>
      <c r="G81" s="60"/>
    </row>
    <row r="82" spans="1:7" s="1" customFormat="1" ht="12" customHeight="1" x14ac:dyDescent="0.25">
      <c r="A82" s="8"/>
      <c r="B82" s="65" t="s">
        <v>42</v>
      </c>
      <c r="C82" s="66"/>
      <c r="D82" s="66"/>
      <c r="E82" s="66"/>
      <c r="F82" s="67"/>
      <c r="G82" s="60"/>
    </row>
    <row r="83" spans="1:7" s="1" customFormat="1" ht="12.75" customHeight="1" thickBot="1" x14ac:dyDescent="0.3">
      <c r="A83" s="8"/>
      <c r="B83" s="68" t="s">
        <v>43</v>
      </c>
      <c r="C83" s="69"/>
      <c r="D83" s="69"/>
      <c r="E83" s="69"/>
      <c r="F83" s="70"/>
      <c r="G83" s="60"/>
    </row>
    <row r="84" spans="1:7" s="1" customFormat="1" ht="12.75" customHeight="1" x14ac:dyDescent="0.25">
      <c r="A84" s="8"/>
      <c r="B84" s="61"/>
      <c r="C84" s="66"/>
      <c r="D84" s="66"/>
      <c r="E84" s="66"/>
      <c r="F84" s="66"/>
      <c r="G84" s="60"/>
    </row>
    <row r="85" spans="1:7" s="1" customFormat="1" ht="15" customHeight="1" thickBot="1" x14ac:dyDescent="0.3">
      <c r="A85" s="8"/>
      <c r="B85" s="165" t="s">
        <v>44</v>
      </c>
      <c r="C85" s="166"/>
      <c r="D85" s="71"/>
      <c r="E85" s="72"/>
      <c r="F85" s="72"/>
      <c r="G85" s="60"/>
    </row>
    <row r="86" spans="1:7" s="1" customFormat="1" ht="12" customHeight="1" x14ac:dyDescent="0.25">
      <c r="A86" s="8"/>
      <c r="B86" s="73" t="s">
        <v>31</v>
      </c>
      <c r="C86" s="74" t="s">
        <v>61</v>
      </c>
      <c r="D86" s="75" t="s">
        <v>45</v>
      </c>
      <c r="E86" s="72"/>
      <c r="F86" s="72"/>
      <c r="G86" s="60"/>
    </row>
    <row r="87" spans="1:7" s="1" customFormat="1" ht="12" customHeight="1" x14ac:dyDescent="0.25">
      <c r="A87" s="8"/>
      <c r="B87" s="76" t="s">
        <v>46</v>
      </c>
      <c r="C87" s="77">
        <f>G32</f>
        <v>1264000</v>
      </c>
      <c r="D87" s="78">
        <f>(C87/C93)</f>
        <v>0.21501338148707705</v>
      </c>
      <c r="E87" s="72"/>
      <c r="F87" s="72"/>
      <c r="G87" s="60"/>
    </row>
    <row r="88" spans="1:7" s="1" customFormat="1" ht="12" customHeight="1" x14ac:dyDescent="0.25">
      <c r="A88" s="8"/>
      <c r="B88" s="76" t="s">
        <v>47</v>
      </c>
      <c r="C88" s="77">
        <f>G37</f>
        <v>0</v>
      </c>
      <c r="D88" s="78">
        <v>0</v>
      </c>
      <c r="E88" s="72"/>
      <c r="F88" s="72"/>
      <c r="G88" s="60"/>
    </row>
    <row r="89" spans="1:7" s="1" customFormat="1" ht="12" customHeight="1" x14ac:dyDescent="0.25">
      <c r="A89" s="8"/>
      <c r="B89" s="76" t="s">
        <v>48</v>
      </c>
      <c r="C89" s="77">
        <f>G48</f>
        <v>90500</v>
      </c>
      <c r="D89" s="78">
        <f>(C89/C93)</f>
        <v>1.5394549861218729E-2</v>
      </c>
      <c r="E89" s="72"/>
      <c r="F89" s="72"/>
      <c r="G89" s="60"/>
    </row>
    <row r="90" spans="1:7" s="1" customFormat="1" ht="12" customHeight="1" x14ac:dyDescent="0.25">
      <c r="A90" s="8"/>
      <c r="B90" s="76" t="s">
        <v>26</v>
      </c>
      <c r="C90" s="77">
        <f>G63</f>
        <v>4211265.5999999996</v>
      </c>
      <c r="D90" s="78">
        <f>(C90/C93)</f>
        <v>0.71635953876281988</v>
      </c>
      <c r="E90" s="72"/>
      <c r="F90" s="72"/>
      <c r="G90" s="60"/>
    </row>
    <row r="91" spans="1:7" s="1" customFormat="1" ht="12" customHeight="1" x14ac:dyDescent="0.25">
      <c r="A91" s="8"/>
      <c r="B91" s="76" t="s">
        <v>49</v>
      </c>
      <c r="C91" s="79">
        <f>G68</f>
        <v>33000</v>
      </c>
      <c r="D91" s="78">
        <f>(C91/C93)</f>
        <v>5.6134822698366638E-3</v>
      </c>
      <c r="E91" s="80"/>
      <c r="F91" s="80"/>
      <c r="G91" s="60"/>
    </row>
    <row r="92" spans="1:7" s="1" customFormat="1" ht="12" customHeight="1" x14ac:dyDescent="0.25">
      <c r="A92" s="8"/>
      <c r="B92" s="76" t="s">
        <v>50</v>
      </c>
      <c r="C92" s="79">
        <f>G71</f>
        <v>279938.27999999997</v>
      </c>
      <c r="D92" s="78">
        <f>(C92/C93)</f>
        <v>4.7619047619047616E-2</v>
      </c>
      <c r="E92" s="80"/>
      <c r="F92" s="80"/>
      <c r="G92" s="60"/>
    </row>
    <row r="93" spans="1:7" s="1" customFormat="1" ht="12.75" customHeight="1" thickBot="1" x14ac:dyDescent="0.3">
      <c r="A93" s="8"/>
      <c r="B93" s="81" t="s">
        <v>64</v>
      </c>
      <c r="C93" s="82">
        <f>SUM(C87:C92)</f>
        <v>5878703.8799999999</v>
      </c>
      <c r="D93" s="83">
        <f>SUM(D87:D92)</f>
        <v>1</v>
      </c>
      <c r="E93" s="80"/>
      <c r="F93" s="80"/>
      <c r="G93" s="60"/>
    </row>
    <row r="94" spans="1:7" s="1" customFormat="1" ht="12" customHeight="1" x14ac:dyDescent="0.25">
      <c r="A94" s="8"/>
      <c r="B94" s="61"/>
      <c r="C94" s="59"/>
      <c r="D94" s="59"/>
      <c r="E94" s="59"/>
      <c r="F94" s="59"/>
      <c r="G94" s="60"/>
    </row>
    <row r="95" spans="1:7" s="1" customFormat="1" ht="12.75" customHeight="1" thickBot="1" x14ac:dyDescent="0.3">
      <c r="A95" s="8"/>
      <c r="B95" s="13"/>
      <c r="C95" s="59"/>
      <c r="D95" s="59"/>
      <c r="E95" s="59"/>
      <c r="F95" s="59"/>
      <c r="G95" s="60"/>
    </row>
    <row r="96" spans="1:7" s="1" customFormat="1" ht="12" customHeight="1" thickBot="1" x14ac:dyDescent="0.3">
      <c r="A96" s="8"/>
      <c r="B96" s="167" t="s">
        <v>65</v>
      </c>
      <c r="C96" s="168"/>
      <c r="D96" s="168"/>
      <c r="E96" s="169"/>
      <c r="F96" s="80"/>
      <c r="G96" s="60"/>
    </row>
    <row r="97" spans="1:8" s="1" customFormat="1" ht="12" customHeight="1" x14ac:dyDescent="0.25">
      <c r="A97" s="8"/>
      <c r="B97" s="84" t="s">
        <v>66</v>
      </c>
      <c r="C97" s="85">
        <v>59500</v>
      </c>
      <c r="D97" s="85">
        <v>60000</v>
      </c>
      <c r="E97" s="85">
        <v>60500</v>
      </c>
      <c r="F97" s="86"/>
      <c r="G97" s="87"/>
      <c r="H97" s="121"/>
    </row>
    <row r="98" spans="1:8" s="1" customFormat="1" ht="12.75" customHeight="1" thickBot="1" x14ac:dyDescent="0.3">
      <c r="A98" s="8"/>
      <c r="B98" s="81" t="s">
        <v>67</v>
      </c>
      <c r="C98" s="82">
        <f>(G72/C97)</f>
        <v>98.801745882352932</v>
      </c>
      <c r="D98" s="82">
        <f>(G72/D97)</f>
        <v>97.978397999999999</v>
      </c>
      <c r="E98" s="88">
        <f>(G72/E97)</f>
        <v>97.168659173553721</v>
      </c>
      <c r="F98" s="86"/>
      <c r="G98" s="87"/>
      <c r="H98" s="122"/>
    </row>
    <row r="99" spans="1:8" s="1" customFormat="1" ht="15.6" customHeight="1" x14ac:dyDescent="0.25">
      <c r="A99" s="8"/>
      <c r="B99" s="58" t="s">
        <v>51</v>
      </c>
      <c r="C99" s="66"/>
      <c r="D99" s="66"/>
      <c r="E99" s="66"/>
      <c r="F99" s="66"/>
      <c r="G99" s="89"/>
    </row>
    <row r="100" spans="1:8" ht="11.25" customHeight="1" x14ac:dyDescent="0.25">
      <c r="A100" s="8"/>
    </row>
  </sheetData>
  <mergeCells count="9">
    <mergeCell ref="B17:G17"/>
    <mergeCell ref="B85:C85"/>
    <mergeCell ref="B96:E9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MAIZ DULCE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2023-04-27T15:00:56Z</dcterms:modified>
</cp:coreProperties>
</file>