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Angol\"/>
    </mc:Choice>
  </mc:AlternateContent>
  <bookViews>
    <workbookView xWindow="0" yWindow="0" windowWidth="20490" windowHeight="7620"/>
  </bookViews>
  <sheets>
    <sheet name="MAIZ DULCE 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" l="1"/>
  <c r="F27" i="2" l="1"/>
  <c r="F26" i="2"/>
  <c r="F23" i="2"/>
  <c r="F24" i="2"/>
  <c r="F57" i="2" l="1"/>
  <c r="F25" i="2"/>
  <c r="F53" i="2"/>
  <c r="F21" i="2"/>
  <c r="F12" i="2"/>
  <c r="F62" i="2" l="1"/>
  <c r="F61" i="2"/>
  <c r="F47" i="2"/>
  <c r="F67" i="2" l="1"/>
  <c r="F68" i="2" l="1"/>
  <c r="F73" i="2"/>
  <c r="F31" i="2" l="1"/>
  <c r="F30" i="2"/>
  <c r="F29" i="2"/>
  <c r="F28" i="2"/>
  <c r="F60" i="2"/>
  <c r="F59" i="2"/>
  <c r="F55" i="2"/>
  <c r="F56" i="2"/>
  <c r="F58" i="2"/>
  <c r="F22" i="2"/>
  <c r="F54" i="2"/>
  <c r="F42" i="2"/>
  <c r="F43" i="2"/>
  <c r="F44" i="2"/>
  <c r="F45" i="2"/>
  <c r="F52" i="2"/>
  <c r="F41" i="2"/>
  <c r="F48" i="2" l="1"/>
  <c r="F63" i="2"/>
  <c r="F32" i="2"/>
  <c r="B91" i="2"/>
  <c r="B88" i="2"/>
  <c r="B89" i="2" l="1"/>
  <c r="F70" i="2"/>
  <c r="F71" i="2" s="1"/>
  <c r="F72" i="2" s="1"/>
  <c r="F74" i="2" s="1"/>
  <c r="B87" i="2"/>
  <c r="B90" i="2"/>
  <c r="B92" i="2" l="1"/>
  <c r="B93" i="2" l="1"/>
  <c r="D98" i="2"/>
  <c r="B98" i="2"/>
  <c r="C98" i="2"/>
  <c r="C87" i="2" l="1"/>
  <c r="C91" i="2"/>
  <c r="C90" i="2"/>
  <c r="C89" i="2"/>
  <c r="C92" i="2"/>
  <c r="C93" i="2" l="1"/>
</calcChain>
</file>

<file path=xl/sharedStrings.xml><?xml version="1.0" encoding="utf-8"?>
<sst xmlns="http://schemas.openxmlformats.org/spreadsheetml/2006/main" count="181" uniqueCount="115">
  <si>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</si>
  <si>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</si>
  <si>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</si>
  <si>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</si>
  <si>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</si>
  <si>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</si>
  <si>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</si>
  <si>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</si>
  <si>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</si>
  <si>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</si>
  <si>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</si>
  <si>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</si>
  <si>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</si>
  <si>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</si>
  <si>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</si>
  <si>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</si>
  <si>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</si>
  <si>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</si>
  <si>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</si>
  <si>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</si>
  <si>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</si>
  <si>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</si>
  <si>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</si>
  <si>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</si>
  <si>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</si>
  <si>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</si>
  <si>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</si>
  <si>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</si>
  <si>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</si>
  <si>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</si>
  <si>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</si>
  <si>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</si>
  <si>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</si>
  <si>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</si>
  <si>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</si>
  <si>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</si>
  <si>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</si>
  <si>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</si>
  <si>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</si>
  <si>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</si>
  <si>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</si>
  <si>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</si>
  <si>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</si>
  <si>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</si>
  <si>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</si>
  <si>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</si>
  <si>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</si>
  <si>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</si>
  <si>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</si>
  <si>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</si>
  <si>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</si>
  <si>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</si>
  <si>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</si>
  <si>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</si>
  <si>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</si>
  <si>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</si>
  <si>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</si>
  <si>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</si>
  <si>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</si>
  <si>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</si>
  <si>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</si>
  <si>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</si>
  <si>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</si>
  <si>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</si>
  <si>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</si>
  <si>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</si>
  <si>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</si>
  <si>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</si>
  <si>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</si>
  <si>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</si>
  <si>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</si>
  <si>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Insecticida Karate</t>
  </si>
  <si>
    <t xml:space="preserve">Rastraje de disco </t>
  </si>
  <si>
    <t>Aplicaciones de Karate</t>
  </si>
  <si>
    <t>Cosecha</t>
  </si>
  <si>
    <t>Confección de surco</t>
  </si>
  <si>
    <t>Encaladura</t>
  </si>
  <si>
    <t>Vibrocultivador</t>
  </si>
  <si>
    <t>Riego por goteo</t>
  </si>
  <si>
    <t>Comercialización y venta</t>
  </si>
  <si>
    <t xml:space="preserve">Máquina segadora </t>
  </si>
  <si>
    <t>Barbecho químico</t>
  </si>
  <si>
    <t>Vega Modelo</t>
  </si>
  <si>
    <t>HELADA-LLUVIA EXTEMPORANEA-GRANIZO</t>
  </si>
  <si>
    <t>Cinta de riego (rollo a 20 cm gotero,2.800 mt)</t>
  </si>
  <si>
    <t>Rodonado</t>
  </si>
  <si>
    <t>Desinfeccion de semilla</t>
  </si>
  <si>
    <t>MAIZ DULCE</t>
  </si>
  <si>
    <t>RENDIMIENTO (unidades/há.)</t>
  </si>
  <si>
    <t>Siembra manual</t>
  </si>
  <si>
    <t>Deshijado</t>
  </si>
  <si>
    <t>Julio-Agosto</t>
  </si>
  <si>
    <t>Agosto</t>
  </si>
  <si>
    <t>Septiembre</t>
  </si>
  <si>
    <t>Octubre</t>
  </si>
  <si>
    <t>Octubre-Noviembre</t>
  </si>
  <si>
    <t>Agosto-Noviembre</t>
  </si>
  <si>
    <t>Noviembre-Diciembre</t>
  </si>
  <si>
    <t>Octubre-Abril</t>
  </si>
  <si>
    <t>Octubre-Marzo</t>
  </si>
  <si>
    <t>Marzo-Abril</t>
  </si>
  <si>
    <t>RETADOR</t>
  </si>
  <si>
    <t>Ferlilización  pre siembra</t>
  </si>
  <si>
    <t xml:space="preserve">Semilla </t>
  </si>
  <si>
    <t>Mezcla 11-3-11</t>
  </si>
  <si>
    <t>Muriato de potasio</t>
  </si>
  <si>
    <t>Urea</t>
  </si>
  <si>
    <t>Ferlilización  cobertera</t>
  </si>
  <si>
    <t>Desinfeccion semilla Acronis</t>
  </si>
  <si>
    <t>Insecticida  presiembra Lorsban 4E</t>
  </si>
  <si>
    <t xml:space="preserve">Aplicacion Insecticida  presiembra </t>
  </si>
  <si>
    <t>Herbicida post emergencia Atranex 50 SC</t>
  </si>
  <si>
    <t>Aplicacion herbicida post emergencia</t>
  </si>
  <si>
    <t>ANGOL</t>
  </si>
  <si>
    <t>ANGOL - RENAICO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</si>
</sst>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3" fillId="0" borderId="15"/>
    <xf numFmtId="43" fontId="4" fillId="0" borderId="0" applyFont="0" applyFill="0" applyBorder="0" applyAlignment="0" applyProtection="0"/>
    <xf numFmtId="167" fontId="3" fillId="0" borderId="15" applyFont="0" applyFill="0" applyBorder="0" applyAlignment="0" applyProtection="0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2" fillId="3" borderId="10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0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/>
    </xf>
    <xf numFmtId="49" fontId="6" fillId="5" borderId="8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/>
    <xf numFmtId="3" fontId="1" fillId="2" borderId="7" xfId="0" applyNumberFormat="1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8" fillId="0" borderId="38" xfId="0" applyFont="1" applyBorder="1"/>
    <xf numFmtId="0" fontId="8" fillId="0" borderId="38" xfId="0" applyFont="1" applyBorder="1" applyAlignment="1">
      <alignment horizontal="center"/>
    </xf>
    <xf numFmtId="164" fontId="7" fillId="0" borderId="38" xfId="0" applyNumberFormat="1" applyFont="1" applyBorder="1"/>
    <xf numFmtId="3" fontId="7" fillId="9" borderId="38" xfId="0" applyNumberFormat="1" applyFont="1" applyFill="1" applyBorder="1"/>
    <xf numFmtId="0" fontId="2" fillId="3" borderId="10" xfId="0" applyFont="1" applyFill="1" applyBorder="1" applyAlignment="1">
      <alignment vertical="center"/>
    </xf>
    <xf numFmtId="0" fontId="1" fillId="2" borderId="12" xfId="0" applyFont="1" applyFill="1" applyBorder="1" applyAlignment="1"/>
    <xf numFmtId="0" fontId="1" fillId="2" borderId="13" xfId="0" applyFont="1" applyFill="1" applyBorder="1" applyAlignment="1"/>
    <xf numFmtId="3" fontId="1" fillId="2" borderId="13" xfId="0" applyNumberFormat="1" applyFont="1" applyFill="1" applyBorder="1" applyAlignment="1"/>
    <xf numFmtId="3" fontId="1" fillId="2" borderId="13" xfId="0" applyNumberFormat="1" applyFont="1" applyFill="1" applyBorder="1" applyAlignment="1">
      <alignment horizontal="right"/>
    </xf>
    <xf numFmtId="49" fontId="6" fillId="3" borderId="39" xfId="0" applyNumberFormat="1" applyFont="1" applyFill="1" applyBorder="1" applyAlignment="1">
      <alignment horizontal="center" vertical="center" wrapText="1"/>
    </xf>
    <xf numFmtId="49" fontId="6" fillId="3" borderId="39" xfId="0" applyNumberFormat="1" applyFont="1" applyFill="1" applyBorder="1" applyAlignment="1">
      <alignment horizontal="right" vertical="center" wrapText="1"/>
    </xf>
    <xf numFmtId="0" fontId="1" fillId="2" borderId="40" xfId="0" applyFont="1" applyFill="1" applyBorder="1" applyAlignment="1"/>
    <xf numFmtId="0" fontId="1" fillId="2" borderId="41" xfId="0" applyFont="1" applyFill="1" applyBorder="1" applyAlignment="1"/>
    <xf numFmtId="0" fontId="1" fillId="2" borderId="41" xfId="0" applyFont="1" applyFill="1" applyBorder="1" applyAlignment="1">
      <alignment horizontal="center"/>
    </xf>
    <xf numFmtId="3" fontId="1" fillId="2" borderId="41" xfId="0" applyNumberFormat="1" applyFont="1" applyFill="1" applyBorder="1" applyAlignment="1"/>
    <xf numFmtId="3" fontId="1" fillId="2" borderId="41" xfId="0" applyNumberFormat="1" applyFont="1" applyFill="1" applyBorder="1" applyAlignment="1">
      <alignment horizontal="right"/>
    </xf>
    <xf numFmtId="49" fontId="6" fillId="3" borderId="39" xfId="0" applyNumberFormat="1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vertical="center"/>
    </xf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3" fontId="1" fillId="2" borderId="17" xfId="0" applyNumberFormat="1" applyFont="1" applyFill="1" applyBorder="1" applyAlignment="1">
      <alignment horizontal="right"/>
    </xf>
    <xf numFmtId="49" fontId="1" fillId="2" borderId="15" xfId="0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165" fontId="6" fillId="2" borderId="15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49" fontId="10" fillId="2" borderId="28" xfId="0" applyNumberFormat="1" applyFont="1" applyFill="1" applyBorder="1" applyAlignment="1">
      <alignment vertical="center"/>
    </xf>
    <xf numFmtId="0" fontId="1" fillId="2" borderId="29" xfId="0" applyFont="1" applyFill="1" applyBorder="1" applyAlignment="1"/>
    <xf numFmtId="0" fontId="1" fillId="2" borderId="30" xfId="0" applyFont="1" applyFill="1" applyBorder="1" applyAlignment="1"/>
    <xf numFmtId="49" fontId="1" fillId="2" borderId="31" xfId="0" applyNumberFormat="1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8" borderId="27" xfId="0" applyFont="1" applyFill="1" applyBorder="1" applyAlignment="1"/>
    <xf numFmtId="0" fontId="1" fillId="6" borderId="15" xfId="0" applyFont="1" applyFill="1" applyBorder="1" applyAlignment="1"/>
    <xf numFmtId="49" fontId="10" fillId="7" borderId="18" xfId="0" applyNumberFormat="1" applyFont="1" applyFill="1" applyBorder="1" applyAlignment="1">
      <alignment vertical="center"/>
    </xf>
    <xf numFmtId="49" fontId="10" fillId="7" borderId="16" xfId="0" applyNumberFormat="1" applyFont="1" applyFill="1" applyBorder="1" applyAlignment="1">
      <alignment horizontal="center" vertical="center"/>
    </xf>
    <xf numFmtId="49" fontId="1" fillId="7" borderId="19" xfId="0" applyNumberFormat="1" applyFont="1" applyFill="1" applyBorder="1" applyAlignment="1">
      <alignment horizontal="center"/>
    </xf>
    <xf numFmtId="49" fontId="10" fillId="2" borderId="20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9" fontId="1" fillId="2" borderId="21" xfId="0" applyNumberFormat="1" applyFont="1" applyFill="1" applyBorder="1" applyAlignment="1"/>
    <xf numFmtId="166" fontId="10" fillId="2" borderId="4" xfId="0" applyNumberFormat="1" applyFont="1" applyFill="1" applyBorder="1" applyAlignment="1">
      <alignment vertical="center"/>
    </xf>
    <xf numFmtId="0" fontId="6" fillId="6" borderId="15" xfId="0" applyFont="1" applyFill="1" applyBorder="1" applyAlignment="1">
      <alignment vertical="center"/>
    </xf>
    <xf numFmtId="49" fontId="10" fillId="7" borderId="22" xfId="0" applyNumberFormat="1" applyFont="1" applyFill="1" applyBorder="1" applyAlignment="1">
      <alignment vertical="center"/>
    </xf>
    <xf numFmtId="166" fontId="10" fillId="7" borderId="23" xfId="0" applyNumberFormat="1" applyFont="1" applyFill="1" applyBorder="1" applyAlignment="1">
      <alignment vertical="center"/>
    </xf>
    <xf numFmtId="9" fontId="10" fillId="7" borderId="24" xfId="0" applyNumberFormat="1" applyFont="1" applyFill="1" applyBorder="1" applyAlignment="1">
      <alignment vertical="center"/>
    </xf>
    <xf numFmtId="49" fontId="10" fillId="7" borderId="36" xfId="0" applyNumberFormat="1" applyFont="1" applyFill="1" applyBorder="1" applyAlignment="1">
      <alignment vertical="center"/>
    </xf>
    <xf numFmtId="3" fontId="10" fillId="7" borderId="37" xfId="0" applyNumberFormat="1" applyFont="1" applyFill="1" applyBorder="1" applyAlignment="1">
      <alignment vertical="center"/>
    </xf>
    <xf numFmtId="0" fontId="10" fillId="6" borderId="15" xfId="0" applyFont="1" applyFill="1" applyBorder="1" applyAlignment="1">
      <alignment vertical="center"/>
    </xf>
    <xf numFmtId="165" fontId="10" fillId="2" borderId="15" xfId="0" applyNumberFormat="1" applyFont="1" applyFill="1" applyBorder="1" applyAlignment="1">
      <alignment horizontal="right" vertical="center"/>
    </xf>
    <xf numFmtId="166" fontId="10" fillId="7" borderId="2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right"/>
    </xf>
    <xf numFmtId="0" fontId="0" fillId="2" borderId="45" xfId="0" applyFont="1" applyFill="1" applyBorder="1" applyAlignment="1"/>
    <xf numFmtId="0" fontId="1" fillId="2" borderId="46" xfId="0" applyFont="1" applyFill="1" applyBorder="1" applyAlignment="1">
      <alignment wrapText="1"/>
    </xf>
    <xf numFmtId="49" fontId="6" fillId="3" borderId="38" xfId="0" applyNumberFormat="1" applyFont="1" applyFill="1" applyBorder="1" applyAlignment="1">
      <alignment vertical="center" wrapText="1"/>
    </xf>
    <xf numFmtId="49" fontId="1" fillId="2" borderId="38" xfId="0" applyNumberFormat="1" applyFont="1" applyFill="1" applyBorder="1" applyAlignment="1">
      <alignment vertical="center" wrapText="1"/>
    </xf>
    <xf numFmtId="0" fontId="6" fillId="5" borderId="1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49" fontId="6" fillId="5" borderId="47" xfId="0" applyNumberFormat="1" applyFont="1" applyFill="1" applyBorder="1" applyAlignment="1">
      <alignment vertical="center"/>
    </xf>
    <xf numFmtId="0" fontId="6" fillId="5" borderId="48" xfId="0" applyFont="1" applyFill="1" applyBorder="1" applyAlignment="1">
      <alignment vertical="center"/>
    </xf>
    <xf numFmtId="165" fontId="6" fillId="5" borderId="49" xfId="0" applyNumberFormat="1" applyFont="1" applyFill="1" applyBorder="1" applyAlignment="1">
      <alignment vertical="center"/>
    </xf>
    <xf numFmtId="49" fontId="6" fillId="3" borderId="50" xfId="0" applyNumberFormat="1" applyFont="1" applyFill="1" applyBorder="1" applyAlignment="1">
      <alignment vertical="center"/>
    </xf>
    <xf numFmtId="165" fontId="6" fillId="3" borderId="51" xfId="0" applyNumberFormat="1" applyFont="1" applyFill="1" applyBorder="1" applyAlignment="1">
      <alignment vertical="center"/>
    </xf>
    <xf numFmtId="49" fontId="6" fillId="5" borderId="50" xfId="0" applyNumberFormat="1" applyFont="1" applyFill="1" applyBorder="1" applyAlignment="1">
      <alignment vertical="center"/>
    </xf>
    <xf numFmtId="165" fontId="6" fillId="5" borderId="51" xfId="0" applyNumberFormat="1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165" fontId="6" fillId="5" borderId="54" xfId="0" applyNumberFormat="1" applyFont="1" applyFill="1" applyBorder="1" applyAlignment="1">
      <alignment vertical="center"/>
    </xf>
    <xf numFmtId="0" fontId="0" fillId="2" borderId="45" xfId="0" applyFont="1" applyFill="1" applyBorder="1" applyAlignment="1">
      <alignment horizontal="right"/>
    </xf>
    <xf numFmtId="0" fontId="1" fillId="2" borderId="46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56" xfId="0" applyNumberFormat="1" applyFont="1" applyFill="1" applyBorder="1" applyAlignment="1">
      <alignment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right" vertical="center"/>
    </xf>
    <xf numFmtId="3" fontId="2" fillId="3" borderId="56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/>
    <xf numFmtId="0" fontId="1" fillId="2" borderId="55" xfId="0" applyFont="1" applyFill="1" applyBorder="1" applyAlignment="1"/>
    <xf numFmtId="3" fontId="2" fillId="3" borderId="14" xfId="0" applyNumberFormat="1" applyFont="1" applyFill="1" applyBorder="1" applyAlignment="1">
      <alignment horizontal="right" vertical="center"/>
    </xf>
    <xf numFmtId="49" fontId="6" fillId="3" borderId="57" xfId="0" applyNumberFormat="1" applyFont="1" applyFill="1" applyBorder="1" applyAlignment="1">
      <alignment horizontal="center" vertical="center" wrapText="1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10" fillId="7" borderId="15" xfId="0" applyNumberFormat="1" applyFont="1" applyFill="1" applyBorder="1" applyAlignment="1">
      <alignment vertical="center"/>
    </xf>
    <xf numFmtId="165" fontId="0" fillId="0" borderId="0" xfId="0" applyNumberFormat="1" applyFont="1" applyAlignment="1"/>
    <xf numFmtId="168" fontId="1" fillId="9" borderId="38" xfId="3" applyNumberFormat="1" applyFont="1" applyFill="1" applyBorder="1" applyAlignment="1">
      <alignment horizontal="justify" vertical="top" wrapText="1"/>
    </xf>
    <xf numFmtId="168" fontId="1" fillId="9" borderId="38" xfId="3" applyNumberFormat="1" applyFont="1" applyFill="1" applyBorder="1" applyAlignment="1">
      <alignment vertical="center"/>
    </xf>
    <xf numFmtId="168" fontId="7" fillId="9" borderId="38" xfId="3" applyNumberFormat="1" applyFont="1" applyFill="1" applyBorder="1" applyAlignment="1">
      <alignment horizontal="left" vertical="center"/>
    </xf>
    <xf numFmtId="0" fontId="1" fillId="9" borderId="38" xfId="0" applyFont="1" applyFill="1" applyBorder="1" applyAlignment="1">
      <alignment horizontal="left" vertical="center"/>
    </xf>
    <xf numFmtId="3" fontId="7" fillId="9" borderId="38" xfId="0" applyNumberFormat="1" applyFont="1" applyFill="1" applyBorder="1" applyAlignment="1">
      <alignment horizontal="left"/>
    </xf>
    <xf numFmtId="0" fontId="1" fillId="9" borderId="38" xfId="0" applyFont="1" applyFill="1" applyBorder="1" applyAlignment="1">
      <alignment horizontal="left" vertical="top" wrapText="1"/>
    </xf>
    <xf numFmtId="0" fontId="1" fillId="9" borderId="38" xfId="0" applyNumberFormat="1" applyFont="1" applyFill="1" applyBorder="1" applyAlignment="1"/>
    <xf numFmtId="0" fontId="1" fillId="9" borderId="38" xfId="0" applyNumberFormat="1" applyFont="1" applyFill="1" applyBorder="1" applyAlignment="1">
      <alignment horizontal="center"/>
    </xf>
    <xf numFmtId="0" fontId="1" fillId="9" borderId="38" xfId="0" applyNumberFormat="1" applyFont="1" applyFill="1" applyBorder="1" applyAlignment="1">
      <alignment horizontal="left"/>
    </xf>
    <xf numFmtId="3" fontId="1" fillId="9" borderId="38" xfId="0" applyNumberFormat="1" applyFont="1" applyFill="1" applyBorder="1" applyAlignment="1">
      <alignment horizontal="right"/>
    </xf>
    <xf numFmtId="3" fontId="8" fillId="9" borderId="38" xfId="0" applyNumberFormat="1" applyFont="1" applyFill="1" applyBorder="1" applyAlignment="1">
      <alignment horizontal="left"/>
    </xf>
    <xf numFmtId="3" fontId="7" fillId="9" borderId="38" xfId="0" applyNumberFormat="1" applyFont="1" applyFill="1" applyBorder="1" applyAlignment="1">
      <alignment horizontal="center"/>
    </xf>
    <xf numFmtId="3" fontId="7" fillId="9" borderId="38" xfId="0" applyNumberFormat="1" applyFont="1" applyFill="1" applyBorder="1" applyAlignment="1">
      <alignment horizontal="right"/>
    </xf>
    <xf numFmtId="3" fontId="7" fillId="9" borderId="38" xfId="0" applyNumberFormat="1" applyFont="1" applyFill="1" applyBorder="1" applyAlignment="1" applyProtection="1">
      <alignment horizontal="right"/>
      <protection hidden="1"/>
    </xf>
    <xf numFmtId="3" fontId="8" fillId="9" borderId="38" xfId="0" applyNumberFormat="1" applyFont="1" applyFill="1" applyBorder="1" applyAlignment="1">
      <alignment horizontal="justify" vertical="center" wrapText="1"/>
    </xf>
    <xf numFmtId="3" fontId="1" fillId="9" borderId="38" xfId="0" applyNumberFormat="1" applyFont="1" applyFill="1" applyBorder="1" applyAlignment="1"/>
    <xf numFmtId="3" fontId="1" fillId="9" borderId="38" xfId="0" applyNumberFormat="1" applyFont="1" applyFill="1" applyBorder="1" applyAlignment="1">
      <alignment horizontal="center"/>
    </xf>
    <xf numFmtId="169" fontId="8" fillId="9" borderId="38" xfId="2" applyNumberFormat="1" applyFont="1" applyFill="1" applyBorder="1" applyAlignment="1">
      <alignment horizontal="center"/>
    </xf>
    <xf numFmtId="0" fontId="13" fillId="9" borderId="38" xfId="0" applyNumberFormat="1" applyFont="1" applyFill="1" applyBorder="1" applyAlignment="1">
      <alignment horizontal="center"/>
    </xf>
    <xf numFmtId="2" fontId="7" fillId="9" borderId="38" xfId="2" applyNumberFormat="1" applyFont="1" applyFill="1" applyBorder="1" applyAlignment="1">
      <alignment horizontal="center"/>
    </xf>
    <xf numFmtId="2" fontId="8" fillId="9" borderId="38" xfId="2" applyNumberFormat="1" applyFont="1" applyFill="1" applyBorder="1" applyAlignment="1">
      <alignment horizontal="center"/>
    </xf>
    <xf numFmtId="4" fontId="1" fillId="9" borderId="38" xfId="0" applyNumberFormat="1" applyFont="1" applyFill="1" applyBorder="1" applyAlignment="1">
      <alignment horizontal="center"/>
    </xf>
    <xf numFmtId="3" fontId="8" fillId="9" borderId="38" xfId="0" applyNumberFormat="1" applyFont="1" applyFill="1" applyBorder="1" applyAlignment="1">
      <alignment horizontal="justify" vertical="top" wrapText="1"/>
    </xf>
    <xf numFmtId="3" fontId="7" fillId="9" borderId="38" xfId="0" applyNumberFormat="1" applyFont="1" applyFill="1" applyBorder="1" applyProtection="1">
      <protection hidden="1"/>
    </xf>
    <xf numFmtId="4" fontId="7" fillId="9" borderId="38" xfId="2" applyNumberFormat="1" applyFont="1" applyFill="1" applyBorder="1" applyAlignment="1">
      <alignment horizontal="center" vertical="top" wrapText="1"/>
    </xf>
    <xf numFmtId="3" fontId="7" fillId="9" borderId="38" xfId="0" applyNumberFormat="1" applyFont="1" applyFill="1" applyBorder="1" applyAlignment="1">
      <alignment horizontal="justify" vertical="top" wrapText="1"/>
    </xf>
    <xf numFmtId="4" fontId="7" fillId="9" borderId="38" xfId="2" applyNumberFormat="1" applyFont="1" applyFill="1" applyBorder="1" applyAlignment="1">
      <alignment horizontal="center"/>
    </xf>
    <xf numFmtId="1" fontId="8" fillId="9" borderId="38" xfId="0" applyNumberFormat="1" applyFont="1" applyFill="1" applyBorder="1" applyAlignment="1">
      <alignment horizontal="left"/>
    </xf>
    <xf numFmtId="1" fontId="7" fillId="9" borderId="38" xfId="0" applyNumberFormat="1" applyFont="1" applyFill="1" applyBorder="1" applyAlignment="1">
      <alignment horizontal="center"/>
    </xf>
    <xf numFmtId="4" fontId="8" fillId="9" borderId="38" xfId="2" applyNumberFormat="1" applyFont="1" applyFill="1" applyBorder="1" applyAlignment="1">
      <alignment horizontal="center"/>
    </xf>
    <xf numFmtId="0" fontId="1" fillId="9" borderId="38" xfId="0" applyFont="1" applyFill="1" applyBorder="1" applyAlignment="1"/>
    <xf numFmtId="0" fontId="1" fillId="9" borderId="38" xfId="0" applyFont="1" applyFill="1" applyBorder="1" applyAlignment="1">
      <alignment horizontal="center"/>
    </xf>
    <xf numFmtId="49" fontId="1" fillId="9" borderId="38" xfId="0" applyNumberFormat="1" applyFont="1" applyFill="1" applyBorder="1" applyAlignment="1">
      <alignment horizontal="right"/>
    </xf>
    <xf numFmtId="0" fontId="1" fillId="2" borderId="59" xfId="0" applyFont="1" applyFill="1" applyBorder="1" applyAlignment="1"/>
    <xf numFmtId="14" fontId="1" fillId="2" borderId="46" xfId="0" applyNumberFormat="1" applyFont="1" applyFill="1" applyBorder="1" applyAlignment="1"/>
    <xf numFmtId="0" fontId="7" fillId="9" borderId="38" xfId="0" applyFont="1" applyFill="1" applyBorder="1" applyAlignment="1">
      <alignment horizontal="left" vertical="center"/>
    </xf>
    <xf numFmtId="1" fontId="1" fillId="9" borderId="38" xfId="0" applyNumberFormat="1" applyFont="1" applyFill="1" applyBorder="1" applyAlignment="1">
      <alignment horizontal="justify" vertical="top" wrapText="1"/>
    </xf>
    <xf numFmtId="0" fontId="8" fillId="9" borderId="38" xfId="0" applyFont="1" applyFill="1" applyBorder="1" applyAlignment="1">
      <alignment horizontal="right"/>
    </xf>
    <xf numFmtId="1" fontId="8" fillId="9" borderId="38" xfId="0" applyNumberFormat="1" applyFont="1" applyFill="1" applyBorder="1" applyAlignment="1">
      <alignment horizontal="justify" vertical="top" wrapText="1"/>
    </xf>
    <xf numFmtId="17" fontId="8" fillId="9" borderId="38" xfId="1" applyNumberFormat="1" applyFont="1" applyFill="1" applyBorder="1" applyAlignment="1">
      <alignment horizontal="right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49" fontId="12" fillId="8" borderId="25" xfId="0" applyNumberFormat="1" applyFont="1" applyFill="1" applyBorder="1" applyAlignment="1">
      <alignment vertical="center"/>
    </xf>
    <xf numFmtId="0" fontId="10" fillId="8" borderId="26" xfId="0" applyFont="1" applyFill="1" applyBorder="1" applyAlignment="1">
      <alignment vertical="center"/>
    </xf>
    <xf numFmtId="49" fontId="12" fillId="8" borderId="42" xfId="0" applyNumberFormat="1" applyFont="1" applyFill="1" applyBorder="1" applyAlignment="1">
      <alignment horizontal="center" vertical="center"/>
    </xf>
    <xf numFmtId="49" fontId="12" fillId="8" borderId="43" xfId="0" applyNumberFormat="1" applyFont="1" applyFill="1" applyBorder="1" applyAlignment="1">
      <alignment horizontal="center"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wrapText="1"/>
    </xf>
    <xf numFmtId="0" fontId="2" fillId="4" borderId="55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55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55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26986</xdr:colOff>
      <xdr:row>1</xdr:row>
      <xdr:rowOff>68405</xdr:rowOff>
    </xdr:from>
    <xdr:to>
      <xdr:col>5</xdr:col>
      <xdr:colOff>500061</xdr:colOff>
      <xdr:row>8</xdr:row>
      <xdr:rowOff>2623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9" y="258905"/>
          <a:ext cx="6465887" cy="1267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9"/>
  <sheetViews>
    <sheetView showGridLines="0" tabSelected="1" view="pageBreakPreview" topLeftCell="A79" zoomScaleNormal="110" zoomScaleSheetLayoutView="100" workbookViewId="0">
      <selection activeCell="D15" sqref="D15:E15"/>
    </sheetView>
  </sheetViews>
  <sheetFormatPr baseColWidth="10" defaultColWidth="10.85546875" defaultRowHeight="11.25" customHeight="1" x14ac:dyDescent="0.25"/>
  <cols>
    <col min="1" max="1" width="35.7109375" style="1" customWidth="1"/>
    <col min="2" max="2" width="12.28515625" style="1" customWidth="1"/>
    <col min="3" max="3" width="7.7109375" style="1" customWidth="1"/>
    <col min="4" max="4" width="18.42578125" style="1" customWidth="1"/>
    <col min="5" max="5" width="15.7109375" style="1" customWidth="1"/>
    <col min="6" max="6" width="16.42578125" style="7" customWidth="1"/>
    <col min="7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6"/>
    </row>
    <row r="2" spans="1:248" ht="15" customHeight="1" x14ac:dyDescent="0.25">
      <c r="A2" s="2"/>
      <c r="B2" s="2"/>
      <c r="C2" s="2"/>
      <c r="D2" s="2"/>
      <c r="E2" s="2"/>
      <c r="F2" s="6"/>
    </row>
    <row r="3" spans="1:248" ht="15" customHeight="1" x14ac:dyDescent="0.25">
      <c r="A3" s="2"/>
      <c r="B3" s="2"/>
      <c r="C3" s="2"/>
      <c r="D3" s="2"/>
      <c r="E3" s="2"/>
      <c r="F3" s="6"/>
    </row>
    <row r="4" spans="1:248" ht="15" customHeight="1" x14ac:dyDescent="0.25">
      <c r="A4" s="2"/>
      <c r="B4" s="2"/>
      <c r="C4" s="2"/>
      <c r="D4" s="2"/>
      <c r="E4" s="2"/>
      <c r="F4" s="6"/>
    </row>
    <row r="5" spans="1:248" ht="15" customHeight="1" x14ac:dyDescent="0.25">
      <c r="A5" s="2"/>
      <c r="B5" s="2"/>
      <c r="C5" s="2"/>
      <c r="D5" s="2"/>
      <c r="E5" s="2"/>
      <c r="F5" s="6"/>
    </row>
    <row r="6" spans="1:248" ht="15" customHeight="1" x14ac:dyDescent="0.25">
      <c r="A6" s="2"/>
      <c r="B6" s="2"/>
      <c r="C6" s="2"/>
      <c r="D6" s="2"/>
      <c r="E6" s="2"/>
      <c r="F6" s="6"/>
    </row>
    <row r="7" spans="1:248" ht="15" customHeight="1" x14ac:dyDescent="0.25">
      <c r="A7" s="2"/>
      <c r="B7" s="2"/>
      <c r="C7" s="2"/>
      <c r="D7" s="2"/>
      <c r="E7" s="2"/>
      <c r="F7" s="6"/>
    </row>
    <row r="8" spans="1:248" ht="15" customHeight="1" x14ac:dyDescent="0.25">
      <c r="A8" s="87"/>
      <c r="B8" s="87"/>
      <c r="C8" s="2"/>
      <c r="D8" s="3"/>
      <c r="E8" s="3"/>
      <c r="F8" s="103"/>
    </row>
    <row r="9" spans="1:248" ht="12.75" customHeight="1" x14ac:dyDescent="0.25">
      <c r="A9" s="89" t="s">
        <v>0</v>
      </c>
      <c r="B9" s="155" t="s">
        <v>87</v>
      </c>
      <c r="C9" s="153"/>
      <c r="D9" s="167" t="s">
        <v>88</v>
      </c>
      <c r="E9" s="168"/>
      <c r="F9" s="120">
        <v>60000</v>
      </c>
    </row>
    <row r="10" spans="1:248" ht="33.75" customHeight="1" x14ac:dyDescent="0.25">
      <c r="A10" s="90" t="s">
        <v>1</v>
      </c>
      <c r="B10" s="156" t="s">
        <v>101</v>
      </c>
      <c r="C10" s="153"/>
      <c r="D10" s="169" t="s">
        <v>2</v>
      </c>
      <c r="E10" s="170"/>
      <c r="F10" s="124" t="s">
        <v>100</v>
      </c>
    </row>
    <row r="11" spans="1:248" ht="18" customHeight="1" x14ac:dyDescent="0.25">
      <c r="A11" s="90" t="s">
        <v>3</v>
      </c>
      <c r="B11" s="157" t="s">
        <v>52</v>
      </c>
      <c r="C11" s="153"/>
      <c r="D11" s="169" t="s">
        <v>68</v>
      </c>
      <c r="E11" s="170"/>
      <c r="F11" s="121">
        <v>120</v>
      </c>
    </row>
    <row r="12" spans="1:248" ht="29.25" customHeight="1" x14ac:dyDescent="0.25">
      <c r="A12" s="90" t="s">
        <v>4</v>
      </c>
      <c r="B12" s="157" t="s">
        <v>53</v>
      </c>
      <c r="C12" s="153"/>
      <c r="D12" s="110" t="s">
        <v>5</v>
      </c>
      <c r="E12" s="111"/>
      <c r="F12" s="122">
        <f>F9*F11</f>
        <v>7200000</v>
      </c>
    </row>
    <row r="13" spans="1:248" ht="11.25" customHeight="1" x14ac:dyDescent="0.25">
      <c r="A13" s="90" t="s">
        <v>6</v>
      </c>
      <c r="B13" s="157" t="s">
        <v>113</v>
      </c>
      <c r="C13" s="153"/>
      <c r="D13" s="169" t="s">
        <v>7</v>
      </c>
      <c r="E13" s="170"/>
      <c r="F13" s="123" t="s">
        <v>82</v>
      </c>
    </row>
    <row r="14" spans="1:248" ht="30.75" customHeight="1" x14ac:dyDescent="0.25">
      <c r="A14" s="90" t="s">
        <v>8</v>
      </c>
      <c r="B14" s="158" t="s">
        <v>114</v>
      </c>
      <c r="C14" s="153"/>
      <c r="D14" s="169" t="s">
        <v>9</v>
      </c>
      <c r="E14" s="170"/>
      <c r="F14" s="124" t="s">
        <v>100</v>
      </c>
    </row>
    <row r="15" spans="1:248" ht="39" customHeight="1" x14ac:dyDescent="0.25">
      <c r="A15" s="90" t="s">
        <v>10</v>
      </c>
      <c r="B15" s="159">
        <v>44958</v>
      </c>
      <c r="C15" s="153"/>
      <c r="D15" s="171" t="s">
        <v>11</v>
      </c>
      <c r="E15" s="172"/>
      <c r="F15" s="125" t="s">
        <v>83</v>
      </c>
      <c r="IN15"/>
    </row>
    <row r="16" spans="1:248" ht="12" customHeight="1" x14ac:dyDescent="0.25">
      <c r="A16" s="88"/>
      <c r="B16" s="154"/>
      <c r="C16" s="11"/>
      <c r="D16" s="12"/>
      <c r="E16" s="12"/>
      <c r="F16" s="104"/>
    </row>
    <row r="17" spans="1:6" ht="12" customHeight="1" x14ac:dyDescent="0.25">
      <c r="A17" s="160" t="s">
        <v>12</v>
      </c>
      <c r="B17" s="161"/>
      <c r="C17" s="161"/>
      <c r="D17" s="161"/>
      <c r="E17" s="161"/>
      <c r="F17" s="161"/>
    </row>
    <row r="18" spans="1:6" ht="12" customHeight="1" x14ac:dyDescent="0.25">
      <c r="A18" s="13"/>
      <c r="B18" s="14"/>
      <c r="C18" s="14"/>
      <c r="D18" s="14"/>
      <c r="E18" s="15"/>
      <c r="F18" s="16"/>
    </row>
    <row r="19" spans="1:6" ht="12" customHeight="1" x14ac:dyDescent="0.25">
      <c r="A19" s="17" t="s">
        <v>13</v>
      </c>
      <c r="B19" s="18"/>
      <c r="C19" s="19"/>
      <c r="D19" s="19"/>
      <c r="E19" s="19"/>
      <c r="F19" s="20"/>
    </row>
    <row r="20" spans="1:6" ht="24" customHeight="1" x14ac:dyDescent="0.25">
      <c r="A20" s="113" t="s">
        <v>14</v>
      </c>
      <c r="B20" s="113" t="s">
        <v>15</v>
      </c>
      <c r="C20" s="113" t="s">
        <v>16</v>
      </c>
      <c r="D20" s="113" t="s">
        <v>17</v>
      </c>
      <c r="E20" s="113" t="s">
        <v>18</v>
      </c>
      <c r="F20" s="113" t="s">
        <v>19</v>
      </c>
    </row>
    <row r="21" spans="1:6" ht="12.75" customHeight="1" x14ac:dyDescent="0.25">
      <c r="A21" s="126" t="s">
        <v>86</v>
      </c>
      <c r="B21" s="127" t="s">
        <v>58</v>
      </c>
      <c r="C21" s="127">
        <v>0.2</v>
      </c>
      <c r="D21" s="127" t="s">
        <v>94</v>
      </c>
      <c r="E21" s="136">
        <v>20000</v>
      </c>
      <c r="F21" s="129">
        <f t="shared" ref="F21:F27" si="0">C21*E21</f>
        <v>4000</v>
      </c>
    </row>
    <row r="22" spans="1:6" ht="12.75" customHeight="1" x14ac:dyDescent="0.25">
      <c r="A22" s="130" t="s">
        <v>75</v>
      </c>
      <c r="B22" s="131" t="s">
        <v>58</v>
      </c>
      <c r="C22" s="137">
        <v>2</v>
      </c>
      <c r="D22" s="131" t="s">
        <v>95</v>
      </c>
      <c r="E22" s="131">
        <v>20000</v>
      </c>
      <c r="F22" s="133">
        <f t="shared" si="0"/>
        <v>40000</v>
      </c>
    </row>
    <row r="23" spans="1:6" ht="12.75" customHeight="1" x14ac:dyDescent="0.25">
      <c r="A23" s="134" t="s">
        <v>102</v>
      </c>
      <c r="B23" s="131" t="s">
        <v>58</v>
      </c>
      <c r="C23" s="137">
        <v>1</v>
      </c>
      <c r="D23" s="131" t="s">
        <v>95</v>
      </c>
      <c r="E23" s="131">
        <v>20000</v>
      </c>
      <c r="F23" s="133">
        <f t="shared" si="0"/>
        <v>20000</v>
      </c>
    </row>
    <row r="24" spans="1:6" ht="12.75" customHeight="1" x14ac:dyDescent="0.25">
      <c r="A24" s="130" t="s">
        <v>89</v>
      </c>
      <c r="B24" s="131" t="s">
        <v>58</v>
      </c>
      <c r="C24" s="137">
        <v>2</v>
      </c>
      <c r="D24" s="131" t="s">
        <v>96</v>
      </c>
      <c r="E24" s="131">
        <v>20000</v>
      </c>
      <c r="F24" s="133">
        <f t="shared" si="0"/>
        <v>40000</v>
      </c>
    </row>
    <row r="25" spans="1:6" ht="12.75" customHeight="1" x14ac:dyDescent="0.25">
      <c r="A25" s="134" t="s">
        <v>107</v>
      </c>
      <c r="B25" s="131" t="s">
        <v>58</v>
      </c>
      <c r="C25" s="137">
        <v>2</v>
      </c>
      <c r="D25" s="131" t="s">
        <v>95</v>
      </c>
      <c r="E25" s="131">
        <v>20000</v>
      </c>
      <c r="F25" s="133">
        <f t="shared" si="0"/>
        <v>40000</v>
      </c>
    </row>
    <row r="26" spans="1:6" ht="12.75" customHeight="1" x14ac:dyDescent="0.25">
      <c r="A26" s="130" t="s">
        <v>110</v>
      </c>
      <c r="B26" s="131" t="s">
        <v>58</v>
      </c>
      <c r="C26" s="137">
        <v>1</v>
      </c>
      <c r="D26" s="131" t="s">
        <v>96</v>
      </c>
      <c r="E26" s="131">
        <v>20000</v>
      </c>
      <c r="F26" s="133">
        <f t="shared" si="0"/>
        <v>20000</v>
      </c>
    </row>
    <row r="27" spans="1:6" ht="12.75" customHeight="1" x14ac:dyDescent="0.25">
      <c r="A27" s="130" t="s">
        <v>90</v>
      </c>
      <c r="B27" s="131" t="s">
        <v>58</v>
      </c>
      <c r="C27" s="137">
        <v>20</v>
      </c>
      <c r="D27" s="131" t="s">
        <v>97</v>
      </c>
      <c r="E27" s="131">
        <v>20000</v>
      </c>
      <c r="F27" s="133">
        <f t="shared" si="0"/>
        <v>400000</v>
      </c>
    </row>
    <row r="28" spans="1:6" ht="12.75" customHeight="1" x14ac:dyDescent="0.25">
      <c r="A28" s="134" t="s">
        <v>78</v>
      </c>
      <c r="B28" s="131" t="s">
        <v>58</v>
      </c>
      <c r="C28" s="137">
        <v>13</v>
      </c>
      <c r="D28" s="131" t="s">
        <v>98</v>
      </c>
      <c r="E28" s="131">
        <v>20000</v>
      </c>
      <c r="F28" s="133">
        <f t="shared" ref="F28:F31" si="1">C28*E28</f>
        <v>260000</v>
      </c>
    </row>
    <row r="29" spans="1:6" ht="12.75" customHeight="1" x14ac:dyDescent="0.25">
      <c r="A29" s="134" t="s">
        <v>73</v>
      </c>
      <c r="B29" s="131" t="s">
        <v>58</v>
      </c>
      <c r="C29" s="137">
        <v>1</v>
      </c>
      <c r="D29" s="131" t="s">
        <v>99</v>
      </c>
      <c r="E29" s="131">
        <v>20000</v>
      </c>
      <c r="F29" s="133">
        <f t="shared" si="1"/>
        <v>20000</v>
      </c>
    </row>
    <row r="30" spans="1:6" ht="12.75" customHeight="1" x14ac:dyDescent="0.25">
      <c r="A30" s="134" t="s">
        <v>74</v>
      </c>
      <c r="B30" s="131" t="s">
        <v>58</v>
      </c>
      <c r="C30" s="137">
        <v>13</v>
      </c>
      <c r="D30" s="131" t="s">
        <v>100</v>
      </c>
      <c r="E30" s="131">
        <v>20000</v>
      </c>
      <c r="F30" s="133">
        <f t="shared" si="1"/>
        <v>260000</v>
      </c>
    </row>
    <row r="31" spans="1:6" ht="12.75" customHeight="1" x14ac:dyDescent="0.25">
      <c r="A31" s="134" t="s">
        <v>79</v>
      </c>
      <c r="B31" s="131" t="s">
        <v>58</v>
      </c>
      <c r="C31" s="137">
        <v>8</v>
      </c>
      <c r="D31" s="131" t="s">
        <v>100</v>
      </c>
      <c r="E31" s="131">
        <v>20000</v>
      </c>
      <c r="F31" s="133">
        <f t="shared" si="1"/>
        <v>160000</v>
      </c>
    </row>
    <row r="32" spans="1:6" ht="12.75" customHeight="1" x14ac:dyDescent="0.25">
      <c r="A32" s="106" t="s">
        <v>20</v>
      </c>
      <c r="B32" s="107"/>
      <c r="C32" s="108"/>
      <c r="D32" s="108"/>
      <c r="E32" s="108"/>
      <c r="F32" s="109">
        <f>SUM(F21:F31)</f>
        <v>1264000</v>
      </c>
    </row>
    <row r="33" spans="1:7" ht="12" customHeight="1" x14ac:dyDescent="0.25">
      <c r="A33" s="13"/>
      <c r="B33" s="15"/>
      <c r="C33" s="15"/>
      <c r="D33" s="15"/>
      <c r="E33" s="22"/>
      <c r="F33" s="23"/>
    </row>
    <row r="34" spans="1:7" ht="12" customHeight="1" x14ac:dyDescent="0.25">
      <c r="A34" s="24" t="s">
        <v>21</v>
      </c>
      <c r="B34" s="25"/>
      <c r="C34" s="26"/>
      <c r="D34" s="26"/>
      <c r="E34" s="27"/>
      <c r="F34" s="28"/>
    </row>
    <row r="35" spans="1:7" ht="24" customHeight="1" x14ac:dyDescent="0.25">
      <c r="A35" s="29" t="s">
        <v>14</v>
      </c>
      <c r="B35" s="30" t="s">
        <v>15</v>
      </c>
      <c r="C35" s="30" t="s">
        <v>16</v>
      </c>
      <c r="D35" s="21" t="s">
        <v>17</v>
      </c>
      <c r="E35" s="30" t="s">
        <v>18</v>
      </c>
      <c r="F35" s="29" t="s">
        <v>19</v>
      </c>
    </row>
    <row r="36" spans="1:7" ht="12" customHeight="1" x14ac:dyDescent="0.25">
      <c r="A36" s="31"/>
      <c r="B36" s="32"/>
      <c r="C36" s="32"/>
      <c r="D36" s="32"/>
      <c r="E36" s="33"/>
      <c r="F36" s="34"/>
    </row>
    <row r="37" spans="1:7" ht="12" customHeight="1" x14ac:dyDescent="0.25">
      <c r="A37" s="4" t="s">
        <v>22</v>
      </c>
      <c r="B37" s="5"/>
      <c r="C37" s="5"/>
      <c r="D37" s="5"/>
      <c r="E37" s="35"/>
      <c r="F37" s="9"/>
    </row>
    <row r="38" spans="1:7" ht="12" customHeight="1" x14ac:dyDescent="0.25">
      <c r="A38" s="36"/>
      <c r="B38" s="37"/>
      <c r="C38" s="37"/>
      <c r="D38" s="37"/>
      <c r="E38" s="38"/>
      <c r="F38" s="39"/>
    </row>
    <row r="39" spans="1:7" ht="12" customHeight="1" x14ac:dyDescent="0.25">
      <c r="A39" s="24" t="s">
        <v>23</v>
      </c>
      <c r="B39" s="25"/>
      <c r="C39" s="26"/>
      <c r="D39" s="26"/>
      <c r="E39" s="27"/>
      <c r="F39" s="28"/>
    </row>
    <row r="40" spans="1:7" ht="24" customHeight="1" x14ac:dyDescent="0.25">
      <c r="A40" s="47" t="s">
        <v>14</v>
      </c>
      <c r="B40" s="47" t="s">
        <v>15</v>
      </c>
      <c r="C40" s="47" t="s">
        <v>16</v>
      </c>
      <c r="D40" s="113" t="s">
        <v>17</v>
      </c>
      <c r="E40" s="40" t="s">
        <v>18</v>
      </c>
      <c r="F40" s="47" t="s">
        <v>19</v>
      </c>
    </row>
    <row r="41" spans="1:7" ht="12.75" customHeight="1" x14ac:dyDescent="0.25">
      <c r="A41" s="128" t="s">
        <v>80</v>
      </c>
      <c r="B41" s="138" t="s">
        <v>62</v>
      </c>
      <c r="C41" s="139">
        <v>0.1</v>
      </c>
      <c r="D41" s="131" t="s">
        <v>93</v>
      </c>
      <c r="E41" s="34">
        <v>220000</v>
      </c>
      <c r="F41" s="143">
        <f>C41*E41</f>
        <v>22000</v>
      </c>
      <c r="G41" s="105"/>
    </row>
    <row r="42" spans="1:7" ht="12.75" customHeight="1" x14ac:dyDescent="0.25">
      <c r="A42" s="124" t="s">
        <v>81</v>
      </c>
      <c r="B42" s="131" t="s">
        <v>62</v>
      </c>
      <c r="C42" s="139">
        <v>0.05</v>
      </c>
      <c r="D42" s="131" t="s">
        <v>93</v>
      </c>
      <c r="E42" s="34">
        <v>350000</v>
      </c>
      <c r="F42" s="143">
        <f t="shared" ref="F42:F44" si="2">C42*E42</f>
        <v>17500</v>
      </c>
      <c r="G42" s="105"/>
    </row>
    <row r="43" spans="1:7" ht="12.75" customHeight="1" x14ac:dyDescent="0.25">
      <c r="A43" s="130" t="s">
        <v>72</v>
      </c>
      <c r="B43" s="131" t="s">
        <v>62</v>
      </c>
      <c r="C43" s="140">
        <v>0.1</v>
      </c>
      <c r="D43" s="131" t="s">
        <v>93</v>
      </c>
      <c r="E43" s="132">
        <v>180000</v>
      </c>
      <c r="F43" s="143">
        <f t="shared" si="2"/>
        <v>18000</v>
      </c>
      <c r="G43" s="105"/>
    </row>
    <row r="44" spans="1:7" ht="12.75" customHeight="1" x14ac:dyDescent="0.25">
      <c r="A44" s="130" t="s">
        <v>76</v>
      </c>
      <c r="B44" s="131" t="s">
        <v>62</v>
      </c>
      <c r="C44" s="140">
        <v>0.05</v>
      </c>
      <c r="D44" s="131" t="s">
        <v>93</v>
      </c>
      <c r="E44" s="132">
        <v>350000</v>
      </c>
      <c r="F44" s="143">
        <f t="shared" si="2"/>
        <v>17500</v>
      </c>
      <c r="G44" s="105"/>
    </row>
    <row r="45" spans="1:7" ht="12.75" customHeight="1" x14ac:dyDescent="0.25">
      <c r="A45" s="142" t="s">
        <v>77</v>
      </c>
      <c r="B45" s="131" t="s">
        <v>62</v>
      </c>
      <c r="C45" s="140">
        <v>0.05</v>
      </c>
      <c r="D45" s="131" t="s">
        <v>93</v>
      </c>
      <c r="E45" s="132">
        <v>120000</v>
      </c>
      <c r="F45" s="143">
        <f>C45*E45</f>
        <v>6000</v>
      </c>
      <c r="G45" s="105"/>
    </row>
    <row r="46" spans="1:7" ht="12.75" customHeight="1" x14ac:dyDescent="0.25">
      <c r="A46" s="142" t="s">
        <v>112</v>
      </c>
      <c r="B46" s="131" t="s">
        <v>62</v>
      </c>
      <c r="C46" s="140">
        <v>0.05</v>
      </c>
      <c r="D46" s="131" t="s">
        <v>96</v>
      </c>
      <c r="E46" s="132">
        <v>120000</v>
      </c>
      <c r="F46" s="143">
        <f>C46*E46</f>
        <v>6000</v>
      </c>
      <c r="G46" s="105"/>
    </row>
    <row r="47" spans="1:7" ht="12.75" customHeight="1" x14ac:dyDescent="0.25">
      <c r="A47" s="135" t="s">
        <v>85</v>
      </c>
      <c r="B47" s="136" t="s">
        <v>62</v>
      </c>
      <c r="C47" s="141">
        <v>0.05</v>
      </c>
      <c r="D47" s="131" t="s">
        <v>95</v>
      </c>
      <c r="E47" s="135">
        <v>70000</v>
      </c>
      <c r="F47" s="135">
        <f>C47*E47</f>
        <v>3500</v>
      </c>
      <c r="G47" s="105"/>
    </row>
    <row r="48" spans="1:7" ht="12.75" customHeight="1" x14ac:dyDescent="0.25">
      <c r="A48" s="114" t="s">
        <v>24</v>
      </c>
      <c r="B48" s="115"/>
      <c r="C48" s="116"/>
      <c r="D48" s="116"/>
      <c r="E48" s="116"/>
      <c r="F48" s="117">
        <f>SUM(F41:F47)</f>
        <v>90500</v>
      </c>
    </row>
    <row r="49" spans="1:6" ht="12" customHeight="1" x14ac:dyDescent="0.25">
      <c r="A49" s="36"/>
      <c r="B49" s="37"/>
      <c r="C49" s="37"/>
      <c r="D49" s="37"/>
      <c r="E49" s="38"/>
      <c r="F49" s="39"/>
    </row>
    <row r="50" spans="1:6" ht="12" customHeight="1" x14ac:dyDescent="0.25">
      <c r="A50" s="24" t="s">
        <v>25</v>
      </c>
      <c r="B50" s="25"/>
      <c r="C50" s="26"/>
      <c r="D50" s="26"/>
      <c r="E50" s="27"/>
      <c r="F50" s="28"/>
    </row>
    <row r="51" spans="1:6" ht="24" customHeight="1" x14ac:dyDescent="0.25">
      <c r="A51" s="40" t="s">
        <v>26</v>
      </c>
      <c r="B51" s="40" t="s">
        <v>27</v>
      </c>
      <c r="C51" s="40" t="s">
        <v>28</v>
      </c>
      <c r="D51" s="40"/>
      <c r="E51" s="40" t="s">
        <v>18</v>
      </c>
      <c r="F51" s="41" t="s">
        <v>19</v>
      </c>
    </row>
    <row r="52" spans="1:6" ht="12.75" customHeight="1" x14ac:dyDescent="0.25">
      <c r="A52" s="34" t="s">
        <v>103</v>
      </c>
      <c r="B52" s="131" t="s">
        <v>70</v>
      </c>
      <c r="C52" s="144">
        <v>20</v>
      </c>
      <c r="D52" s="131" t="s">
        <v>91</v>
      </c>
      <c r="E52" s="131">
        <v>83000</v>
      </c>
      <c r="F52" s="133">
        <f>C52*E52</f>
        <v>1660000</v>
      </c>
    </row>
    <row r="53" spans="1:6" ht="12.75" customHeight="1" x14ac:dyDescent="0.25">
      <c r="A53" s="34" t="s">
        <v>108</v>
      </c>
      <c r="B53" s="131" t="s">
        <v>59</v>
      </c>
      <c r="C53" s="144">
        <v>0.1</v>
      </c>
      <c r="D53" s="131" t="s">
        <v>91</v>
      </c>
      <c r="E53" s="131">
        <v>40351</v>
      </c>
      <c r="F53" s="133">
        <f t="shared" ref="F53" si="3">C53*E53</f>
        <v>4035.1000000000004</v>
      </c>
    </row>
    <row r="54" spans="1:6" ht="16.5" customHeight="1" x14ac:dyDescent="0.25">
      <c r="A54" s="145" t="s">
        <v>84</v>
      </c>
      <c r="B54" s="131" t="s">
        <v>63</v>
      </c>
      <c r="C54" s="146">
        <v>7</v>
      </c>
      <c r="D54" s="131" t="s">
        <v>91</v>
      </c>
      <c r="E54" s="131">
        <v>145000</v>
      </c>
      <c r="F54" s="133">
        <f t="shared" ref="F54:F58" si="4">C54*E54</f>
        <v>1015000</v>
      </c>
    </row>
    <row r="55" spans="1:6" s="1" customFormat="1" ht="12.75" customHeight="1" x14ac:dyDescent="0.25">
      <c r="A55" s="147" t="s">
        <v>54</v>
      </c>
      <c r="B55" s="148" t="s">
        <v>60</v>
      </c>
      <c r="C55" s="149">
        <v>2000</v>
      </c>
      <c r="D55" s="131" t="s">
        <v>91</v>
      </c>
      <c r="E55" s="131">
        <v>180</v>
      </c>
      <c r="F55" s="133">
        <f t="shared" si="4"/>
        <v>360000</v>
      </c>
    </row>
    <row r="56" spans="1:6" s="1" customFormat="1" ht="12.75" customHeight="1" x14ac:dyDescent="0.25">
      <c r="A56" s="147" t="s">
        <v>104</v>
      </c>
      <c r="B56" s="148" t="s">
        <v>70</v>
      </c>
      <c r="C56" s="149">
        <v>334</v>
      </c>
      <c r="D56" s="131" t="s">
        <v>92</v>
      </c>
      <c r="E56" s="131">
        <v>1244</v>
      </c>
      <c r="F56" s="133">
        <f t="shared" si="4"/>
        <v>415496</v>
      </c>
    </row>
    <row r="57" spans="1:6" s="1" customFormat="1" ht="12.75" customHeight="1" x14ac:dyDescent="0.25">
      <c r="A57" s="147" t="s">
        <v>105</v>
      </c>
      <c r="B57" s="148" t="s">
        <v>70</v>
      </c>
      <c r="C57" s="149">
        <v>193</v>
      </c>
      <c r="D57" s="131" t="s">
        <v>92</v>
      </c>
      <c r="E57" s="131">
        <v>1137</v>
      </c>
      <c r="F57" s="133">
        <f t="shared" si="4"/>
        <v>219441</v>
      </c>
    </row>
    <row r="58" spans="1:6" s="1" customFormat="1" ht="12.75" customHeight="1" x14ac:dyDescent="0.25">
      <c r="A58" s="147" t="s">
        <v>106</v>
      </c>
      <c r="B58" s="148" t="s">
        <v>70</v>
      </c>
      <c r="C58" s="149">
        <v>252</v>
      </c>
      <c r="D58" s="131" t="s">
        <v>92</v>
      </c>
      <c r="E58" s="131">
        <v>1188</v>
      </c>
      <c r="F58" s="133">
        <f t="shared" si="4"/>
        <v>299376</v>
      </c>
    </row>
    <row r="59" spans="1:6" s="1" customFormat="1" ht="12.75" customHeight="1" x14ac:dyDescent="0.25">
      <c r="A59" s="130" t="s">
        <v>55</v>
      </c>
      <c r="B59" s="131" t="s">
        <v>59</v>
      </c>
      <c r="C59" s="146">
        <v>2.5</v>
      </c>
      <c r="D59" s="131" t="s">
        <v>91</v>
      </c>
      <c r="E59" s="131">
        <v>10895</v>
      </c>
      <c r="F59" s="132">
        <f>C59*E59</f>
        <v>27237.5</v>
      </c>
    </row>
    <row r="60" spans="1:6" s="1" customFormat="1" ht="12.75" customHeight="1" x14ac:dyDescent="0.25">
      <c r="A60" s="130" t="s">
        <v>109</v>
      </c>
      <c r="B60" s="131" t="s">
        <v>59</v>
      </c>
      <c r="C60" s="149">
        <v>3</v>
      </c>
      <c r="D60" s="131" t="s">
        <v>91</v>
      </c>
      <c r="E60" s="131">
        <v>52850</v>
      </c>
      <c r="F60" s="132">
        <f t="shared" ref="F60:F62" si="5">C60*E60</f>
        <v>158550</v>
      </c>
    </row>
    <row r="61" spans="1:6" s="1" customFormat="1" ht="12.75" customHeight="1" x14ac:dyDescent="0.25">
      <c r="A61" s="130" t="s">
        <v>111</v>
      </c>
      <c r="B61" s="131" t="s">
        <v>59</v>
      </c>
      <c r="C61" s="149">
        <v>3</v>
      </c>
      <c r="D61" s="131" t="s">
        <v>91</v>
      </c>
      <c r="E61" s="131">
        <v>10710</v>
      </c>
      <c r="F61" s="132">
        <f t="shared" ref="F61" si="6">C61*E61</f>
        <v>32130</v>
      </c>
    </row>
    <row r="62" spans="1:6" s="1" customFormat="1" ht="12.75" customHeight="1" x14ac:dyDescent="0.25">
      <c r="A62" s="130" t="s">
        <v>71</v>
      </c>
      <c r="B62" s="131" t="s">
        <v>59</v>
      </c>
      <c r="C62" s="149">
        <v>0.4</v>
      </c>
      <c r="D62" s="131" t="s">
        <v>91</v>
      </c>
      <c r="E62" s="131">
        <v>50000</v>
      </c>
      <c r="F62" s="132">
        <f t="shared" si="5"/>
        <v>20000</v>
      </c>
    </row>
    <row r="63" spans="1:6" s="1" customFormat="1" ht="12.75" customHeight="1" x14ac:dyDescent="0.25">
      <c r="A63" s="48" t="s">
        <v>29</v>
      </c>
      <c r="B63" s="49"/>
      <c r="C63" s="49"/>
      <c r="D63" s="50"/>
      <c r="E63" s="51"/>
      <c r="F63" s="112">
        <f>SUM(F52:F62)</f>
        <v>4211265.5999999996</v>
      </c>
    </row>
    <row r="64" spans="1:6" s="1" customFormat="1" ht="12" customHeight="1" x14ac:dyDescent="0.25">
      <c r="A64" s="42"/>
      <c r="B64" s="43"/>
      <c r="C64" s="43"/>
      <c r="D64" s="44"/>
      <c r="E64" s="45"/>
      <c r="F64" s="46"/>
    </row>
    <row r="65" spans="1:7" s="1" customFormat="1" ht="12" customHeight="1" x14ac:dyDescent="0.25">
      <c r="A65" s="24" t="s">
        <v>30</v>
      </c>
      <c r="B65" s="25"/>
      <c r="C65" s="26"/>
      <c r="D65" s="26"/>
      <c r="E65" s="27"/>
      <c r="F65" s="28"/>
    </row>
    <row r="66" spans="1:7" s="1" customFormat="1" ht="24" customHeight="1" x14ac:dyDescent="0.25">
      <c r="A66" s="47" t="s">
        <v>31</v>
      </c>
      <c r="B66" s="40" t="s">
        <v>27</v>
      </c>
      <c r="C66" s="40" t="s">
        <v>28</v>
      </c>
      <c r="D66" s="47"/>
      <c r="E66" s="40" t="s">
        <v>18</v>
      </c>
      <c r="F66" s="47" t="s">
        <v>19</v>
      </c>
    </row>
    <row r="67" spans="1:7" s="1" customFormat="1" ht="14.25" customHeight="1" x14ac:dyDescent="0.25">
      <c r="A67" s="150" t="s">
        <v>69</v>
      </c>
      <c r="B67" s="151" t="s">
        <v>63</v>
      </c>
      <c r="C67" s="151">
        <v>1</v>
      </c>
      <c r="D67" s="152" t="s">
        <v>92</v>
      </c>
      <c r="E67" s="136">
        <v>33000</v>
      </c>
      <c r="F67" s="129">
        <f>E67*C67</f>
        <v>33000</v>
      </c>
    </row>
    <row r="68" spans="1:7" s="1" customFormat="1" ht="13.5" customHeight="1" x14ac:dyDescent="0.25">
      <c r="A68" s="48" t="s">
        <v>32</v>
      </c>
      <c r="B68" s="49"/>
      <c r="C68" s="49"/>
      <c r="D68" s="50"/>
      <c r="E68" s="51"/>
      <c r="F68" s="112">
        <f>F67</f>
        <v>33000</v>
      </c>
      <c r="G68" s="8"/>
    </row>
    <row r="69" spans="1:7" s="1" customFormat="1" ht="12" customHeight="1" x14ac:dyDescent="0.25">
      <c r="A69" s="52"/>
      <c r="B69" s="52"/>
      <c r="C69" s="52"/>
      <c r="D69" s="52"/>
      <c r="E69" s="53"/>
      <c r="F69" s="54"/>
    </row>
    <row r="70" spans="1:7" s="1" customFormat="1" ht="12" customHeight="1" x14ac:dyDescent="0.25">
      <c r="A70" s="93" t="s">
        <v>33</v>
      </c>
      <c r="B70" s="94"/>
      <c r="C70" s="94"/>
      <c r="D70" s="94"/>
      <c r="E70" s="94"/>
      <c r="F70" s="95">
        <f>F32+F37+F48+F63+F68</f>
        <v>5598765.5999999996</v>
      </c>
    </row>
    <row r="71" spans="1:7" s="1" customFormat="1" ht="12" customHeight="1" x14ac:dyDescent="0.25">
      <c r="A71" s="96" t="s">
        <v>34</v>
      </c>
      <c r="B71" s="92"/>
      <c r="C71" s="92"/>
      <c r="D71" s="92"/>
      <c r="E71" s="92"/>
      <c r="F71" s="97">
        <f>F70*0.05</f>
        <v>279938.27999999997</v>
      </c>
    </row>
    <row r="72" spans="1:7" s="1" customFormat="1" ht="12" customHeight="1" x14ac:dyDescent="0.25">
      <c r="A72" s="98" t="s">
        <v>35</v>
      </c>
      <c r="B72" s="91"/>
      <c r="C72" s="91"/>
      <c r="D72" s="91"/>
      <c r="E72" s="91"/>
      <c r="F72" s="99">
        <f>F71+F70</f>
        <v>5878703.8799999999</v>
      </c>
    </row>
    <row r="73" spans="1:7" s="1" customFormat="1" ht="12" customHeight="1" x14ac:dyDescent="0.25">
      <c r="A73" s="96" t="s">
        <v>36</v>
      </c>
      <c r="B73" s="92"/>
      <c r="C73" s="92"/>
      <c r="D73" s="92"/>
      <c r="E73" s="92"/>
      <c r="F73" s="97">
        <f>F12</f>
        <v>7200000</v>
      </c>
    </row>
    <row r="74" spans="1:7" s="1" customFormat="1" ht="12" customHeight="1" x14ac:dyDescent="0.25">
      <c r="A74" s="100" t="s">
        <v>37</v>
      </c>
      <c r="B74" s="101"/>
      <c r="C74" s="101"/>
      <c r="D74" s="101"/>
      <c r="E74" s="101"/>
      <c r="F74" s="102">
        <f>F73-F72</f>
        <v>1321296.1200000001</v>
      </c>
    </row>
    <row r="75" spans="1:7" s="1" customFormat="1" ht="12" customHeight="1" x14ac:dyDescent="0.25">
      <c r="A75" s="55" t="s">
        <v>56</v>
      </c>
      <c r="B75" s="56"/>
      <c r="C75" s="56"/>
      <c r="D75" s="56"/>
      <c r="E75" s="56"/>
      <c r="F75" s="57"/>
    </row>
    <row r="76" spans="1:7" s="1" customFormat="1" ht="12.75" customHeight="1" thickBot="1" x14ac:dyDescent="0.3">
      <c r="A76" s="58"/>
      <c r="B76" s="56"/>
      <c r="C76" s="56"/>
      <c r="D76" s="56"/>
      <c r="E76" s="56"/>
      <c r="F76" s="57"/>
    </row>
    <row r="77" spans="1:7" s="1" customFormat="1" ht="12" customHeight="1" x14ac:dyDescent="0.25">
      <c r="A77" s="59" t="s">
        <v>57</v>
      </c>
      <c r="B77" s="60"/>
      <c r="C77" s="60"/>
      <c r="D77" s="60"/>
      <c r="E77" s="61"/>
      <c r="F77" s="57"/>
    </row>
    <row r="78" spans="1:7" s="1" customFormat="1" ht="12" customHeight="1" x14ac:dyDescent="0.25">
      <c r="A78" s="62" t="s">
        <v>38</v>
      </c>
      <c r="B78" s="63"/>
      <c r="C78" s="63"/>
      <c r="D78" s="63"/>
      <c r="E78" s="64"/>
      <c r="F78" s="57"/>
    </row>
    <row r="79" spans="1:7" s="1" customFormat="1" ht="12" customHeight="1" x14ac:dyDescent="0.25">
      <c r="A79" s="62" t="s">
        <v>39</v>
      </c>
      <c r="B79" s="63"/>
      <c r="C79" s="63"/>
      <c r="D79" s="63"/>
      <c r="E79" s="64"/>
      <c r="F79" s="57"/>
    </row>
    <row r="80" spans="1:7" s="1" customFormat="1" ht="12" customHeight="1" x14ac:dyDescent="0.25">
      <c r="A80" s="62" t="s">
        <v>40</v>
      </c>
      <c r="B80" s="63"/>
      <c r="C80" s="63"/>
      <c r="D80" s="63"/>
      <c r="E80" s="64"/>
      <c r="F80" s="57"/>
    </row>
    <row r="81" spans="1:6" s="1" customFormat="1" ht="12" customHeight="1" x14ac:dyDescent="0.25">
      <c r="A81" s="62" t="s">
        <v>41</v>
      </c>
      <c r="B81" s="63"/>
      <c r="C81" s="63"/>
      <c r="D81" s="63"/>
      <c r="E81" s="64"/>
      <c r="F81" s="57"/>
    </row>
    <row r="82" spans="1:6" s="1" customFormat="1" ht="12" customHeight="1" x14ac:dyDescent="0.25">
      <c r="A82" s="62" t="s">
        <v>42</v>
      </c>
      <c r="B82" s="63"/>
      <c r="C82" s="63"/>
      <c r="D82" s="63"/>
      <c r="E82" s="64"/>
      <c r="F82" s="57"/>
    </row>
    <row r="83" spans="1:6" s="1" customFormat="1" ht="12.75" customHeight="1" thickBot="1" x14ac:dyDescent="0.3">
      <c r="A83" s="65" t="s">
        <v>43</v>
      </c>
      <c r="B83" s="66"/>
      <c r="C83" s="66"/>
      <c r="D83" s="66"/>
      <c r="E83" s="67"/>
      <c r="F83" s="57"/>
    </row>
    <row r="84" spans="1:6" s="1" customFormat="1" ht="12.75" customHeight="1" x14ac:dyDescent="0.25">
      <c r="A84" s="58"/>
      <c r="B84" s="63"/>
      <c r="C84" s="63"/>
      <c r="D84" s="63"/>
      <c r="E84" s="63"/>
      <c r="F84" s="57"/>
    </row>
    <row r="85" spans="1:6" s="1" customFormat="1" ht="15" customHeight="1" thickBot="1" x14ac:dyDescent="0.3">
      <c r="A85" s="162" t="s">
        <v>44</v>
      </c>
      <c r="B85" s="163"/>
      <c r="C85" s="68"/>
      <c r="D85" s="69"/>
      <c r="E85" s="69"/>
      <c r="F85" s="57"/>
    </row>
    <row r="86" spans="1:6" s="1" customFormat="1" ht="12" customHeight="1" x14ac:dyDescent="0.25">
      <c r="A86" s="70" t="s">
        <v>31</v>
      </c>
      <c r="B86" s="71" t="s">
        <v>61</v>
      </c>
      <c r="C86" s="72" t="s">
        <v>45</v>
      </c>
      <c r="D86" s="69"/>
      <c r="E86" s="69"/>
      <c r="F86" s="57"/>
    </row>
    <row r="87" spans="1:6" s="1" customFormat="1" ht="12" customHeight="1" x14ac:dyDescent="0.25">
      <c r="A87" s="73" t="s">
        <v>46</v>
      </c>
      <c r="B87" s="74">
        <f>F32</f>
        <v>1264000</v>
      </c>
      <c r="C87" s="75">
        <f>(B87/B93)</f>
        <v>0.21501338148707705</v>
      </c>
      <c r="D87" s="69"/>
      <c r="E87" s="69"/>
      <c r="F87" s="57"/>
    </row>
    <row r="88" spans="1:6" s="1" customFormat="1" ht="12" customHeight="1" x14ac:dyDescent="0.25">
      <c r="A88" s="73" t="s">
        <v>47</v>
      </c>
      <c r="B88" s="74">
        <f>F37</f>
        <v>0</v>
      </c>
      <c r="C88" s="75">
        <v>0</v>
      </c>
      <c r="D88" s="69"/>
      <c r="E88" s="69"/>
      <c r="F88" s="57"/>
    </row>
    <row r="89" spans="1:6" s="1" customFormat="1" ht="12" customHeight="1" x14ac:dyDescent="0.25">
      <c r="A89" s="73" t="s">
        <v>48</v>
      </c>
      <c r="B89" s="74">
        <f>F48</f>
        <v>90500</v>
      </c>
      <c r="C89" s="75">
        <f>(B89/B93)</f>
        <v>1.5394549861218729E-2</v>
      </c>
      <c r="D89" s="69"/>
      <c r="E89" s="69"/>
      <c r="F89" s="57"/>
    </row>
    <row r="90" spans="1:6" s="1" customFormat="1" ht="12" customHeight="1" x14ac:dyDescent="0.25">
      <c r="A90" s="73" t="s">
        <v>26</v>
      </c>
      <c r="B90" s="74">
        <f>F63</f>
        <v>4211265.5999999996</v>
      </c>
      <c r="C90" s="75">
        <f>(B90/B93)</f>
        <v>0.71635953876281988</v>
      </c>
      <c r="D90" s="69"/>
      <c r="E90" s="69"/>
      <c r="F90" s="57"/>
    </row>
    <row r="91" spans="1:6" s="1" customFormat="1" ht="12" customHeight="1" x14ac:dyDescent="0.25">
      <c r="A91" s="73" t="s">
        <v>49</v>
      </c>
      <c r="B91" s="76">
        <f>F68</f>
        <v>33000</v>
      </c>
      <c r="C91" s="75">
        <f>(B91/B93)</f>
        <v>5.6134822698366638E-3</v>
      </c>
      <c r="D91" s="77"/>
      <c r="E91" s="77"/>
      <c r="F91" s="57"/>
    </row>
    <row r="92" spans="1:6" s="1" customFormat="1" ht="12" customHeight="1" x14ac:dyDescent="0.25">
      <c r="A92" s="73" t="s">
        <v>50</v>
      </c>
      <c r="B92" s="76">
        <f>F71</f>
        <v>279938.27999999997</v>
      </c>
      <c r="C92" s="75">
        <f>(B92/B93)</f>
        <v>4.7619047619047616E-2</v>
      </c>
      <c r="D92" s="77"/>
      <c r="E92" s="77"/>
      <c r="F92" s="57"/>
    </row>
    <row r="93" spans="1:6" s="1" customFormat="1" ht="12.75" customHeight="1" thickBot="1" x14ac:dyDescent="0.3">
      <c r="A93" s="78" t="s">
        <v>64</v>
      </c>
      <c r="B93" s="79">
        <f>SUM(B87:B92)</f>
        <v>5878703.8799999999</v>
      </c>
      <c r="C93" s="80">
        <f>SUM(C87:C92)</f>
        <v>1</v>
      </c>
      <c r="D93" s="77"/>
      <c r="E93" s="77"/>
      <c r="F93" s="57"/>
    </row>
    <row r="94" spans="1:6" s="1" customFormat="1" ht="12" customHeight="1" x14ac:dyDescent="0.25">
      <c r="A94" s="58"/>
      <c r="B94" s="56"/>
      <c r="C94" s="56"/>
      <c r="D94" s="56"/>
      <c r="E94" s="56"/>
      <c r="F94" s="57"/>
    </row>
    <row r="95" spans="1:6" s="1" customFormat="1" ht="12.75" customHeight="1" thickBot="1" x14ac:dyDescent="0.3">
      <c r="A95" s="10"/>
      <c r="B95" s="56"/>
      <c r="C95" s="56"/>
      <c r="D95" s="56"/>
      <c r="E95" s="56"/>
      <c r="F95" s="57"/>
    </row>
    <row r="96" spans="1:6" s="1" customFormat="1" ht="12" customHeight="1" thickBot="1" x14ac:dyDescent="0.3">
      <c r="A96" s="164" t="s">
        <v>65</v>
      </c>
      <c r="B96" s="165"/>
      <c r="C96" s="165"/>
      <c r="D96" s="166"/>
      <c r="E96" s="77"/>
      <c r="F96" s="57"/>
    </row>
    <row r="97" spans="1:7" s="1" customFormat="1" ht="12" customHeight="1" x14ac:dyDescent="0.25">
      <c r="A97" s="81" t="s">
        <v>66</v>
      </c>
      <c r="B97" s="82">
        <v>59500</v>
      </c>
      <c r="C97" s="82">
        <v>60000</v>
      </c>
      <c r="D97" s="82">
        <v>60500</v>
      </c>
      <c r="E97" s="83"/>
      <c r="F97" s="84"/>
      <c r="G97" s="118"/>
    </row>
    <row r="98" spans="1:7" s="1" customFormat="1" ht="12.75" customHeight="1" thickBot="1" x14ac:dyDescent="0.3">
      <c r="A98" s="78" t="s">
        <v>67</v>
      </c>
      <c r="B98" s="79">
        <f>(F72/B97)</f>
        <v>98.801745882352932</v>
      </c>
      <c r="C98" s="79">
        <f>(F72/C97)</f>
        <v>97.978397999999999</v>
      </c>
      <c r="D98" s="85">
        <f>(F72/D97)</f>
        <v>97.168659173553721</v>
      </c>
      <c r="E98" s="83"/>
      <c r="F98" s="84"/>
      <c r="G98" s="119"/>
    </row>
    <row r="99" spans="1:7" s="1" customFormat="1" ht="15.6" customHeight="1" x14ac:dyDescent="0.25">
      <c r="A99" s="55" t="s">
        <v>51</v>
      </c>
      <c r="B99" s="63"/>
      <c r="C99" s="63"/>
      <c r="D99" s="63"/>
      <c r="E99" s="63"/>
      <c r="F99" s="86"/>
    </row>
  </sheetData>
  <mergeCells count="9">
    <mergeCell ref="A17:F17"/>
    <mergeCell ref="A85:B85"/>
    <mergeCell ref="A96:D96"/>
    <mergeCell ref="D9:E9"/>
    <mergeCell ref="D10:E10"/>
    <mergeCell ref="D11:E11"/>
    <mergeCell ref="D13:E13"/>
    <mergeCell ref="D14:E14"/>
    <mergeCell ref="D15:E15"/>
  </mergeCells>
  <pageMargins left="0.748031" right="0.748031" top="0.98425200000000002" bottom="0.98425200000000002" header="0" footer="0"/>
  <pageSetup scale="4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DULCE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2023-04-27T12:59:10Z</dcterms:modified>
</cp:coreProperties>
</file>