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E91" i="1" l="1"/>
  <c r="C91" i="1"/>
  <c r="D91" i="1"/>
  <c r="G40" i="1" l="1"/>
  <c r="G60" i="1" l="1"/>
  <c r="G61" i="1" s="1"/>
  <c r="C84" i="1" s="1"/>
  <c r="G55" i="1"/>
  <c r="G53" i="1"/>
  <c r="G52" i="1"/>
  <c r="G50" i="1"/>
  <c r="G49" i="1"/>
  <c r="G47" i="1"/>
  <c r="G41" i="1"/>
  <c r="G39" i="1"/>
  <c r="G38" i="1"/>
  <c r="G37" i="1"/>
  <c r="G36" i="1"/>
  <c r="G35" i="1"/>
  <c r="G34" i="1"/>
  <c r="G33" i="1"/>
  <c r="G23" i="1"/>
  <c r="G22" i="1"/>
  <c r="G21" i="1"/>
  <c r="G12" i="1"/>
  <c r="G66" i="1" s="1"/>
  <c r="G24" i="1" l="1"/>
  <c r="C80" i="1" s="1"/>
  <c r="G56" i="1"/>
  <c r="C83" i="1" s="1"/>
  <c r="G42" i="1"/>
  <c r="C82" i="1" s="1"/>
  <c r="G63" i="1" l="1"/>
  <c r="G64" i="1" s="1"/>
  <c r="G65" i="1" l="1"/>
  <c r="G67" i="1" s="1"/>
  <c r="C85" i="1"/>
  <c r="C86" i="1" l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<sst xmlns="http://schemas.openxmlformats.org/spreadsheetml/2006/main" count="154" uniqueCount="110">
  <si>
    <t>RUBRO O CULTIVO</t>
  </si>
  <si>
    <t>MAIZ GRANO</t>
  </si>
  <si>
    <t>RENDIMIENTO (qqm/Há.)</t>
  </si>
  <si>
    <t>VARIEDAD</t>
  </si>
  <si>
    <t>Pioneer 37W05,  Pioneer  35A52, Pioneer P1098 y Pioneer 3335</t>
  </si>
  <si>
    <t>FECHA ESTIMADA  PRECIO VENTA</t>
  </si>
  <si>
    <t xml:space="preserve">ABRIL 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</si>
  <si>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</si>
  <si>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</si>
  <si>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</si>
  <si>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</si>
  <si>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</si>
  <si>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</si>
  <si>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</si>
  <si>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AGROIND. REG.</t>
  </si>
  <si>
    <t>COMUNA/LOCALIDAD</t>
  </si>
  <si>
    <t>FECHA DE COSECHA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</si>
  <si>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</si>
  <si>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</si>
  <si>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</si>
  <si>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</si>
  <si>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</si>
  <si>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</si>
  <si>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</si>
  <si>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JORNADA/HA</t>
  </si>
  <si>
    <t>Época (Mes)</t>
  </si>
  <si>
    <t xml:space="preserve"> Precio Unitario ($) </t>
  </si>
  <si>
    <t xml:space="preserve"> Sub Total ($) </t>
  </si>
  <si>
    <t>RIEGO-PRE SIEMBRA</t>
  </si>
  <si>
    <t>JH</t>
  </si>
  <si>
    <t>SEPT-OCT</t>
  </si>
  <si>
    <t>APOYO EN  SIEMBRA</t>
  </si>
  <si>
    <t xml:space="preserve">RIEGOS </t>
  </si>
  <si>
    <t>OCT-MAR</t>
  </si>
  <si>
    <t>Subtotal Jornadas Hombre</t>
  </si>
  <si>
    <t>JORNADAS ANIMAL</t>
  </si>
  <si>
    <t>N° Jornadas</t>
  </si>
  <si>
    <t>N/A</t>
  </si>
  <si>
    <t>Subtotal Jornadas Animal</t>
  </si>
  <si>
    <t>MAQUINARIA</t>
  </si>
  <si>
    <t>JORNADA/HAS</t>
  </si>
  <si>
    <t>PICAR CAÑA C/RASTRA(2)</t>
  </si>
  <si>
    <t>MAYO</t>
  </si>
  <si>
    <t>ARADURA</t>
  </si>
  <si>
    <t>AGOSTO</t>
  </si>
  <si>
    <t>RASTRAJE 2</t>
  </si>
  <si>
    <t>APLICACION  NITROGENO</t>
  </si>
  <si>
    <t>AGO-SEP</t>
  </si>
  <si>
    <t>APLICACIÓN INSECT-HERBICIDA E INCORPORACION</t>
  </si>
  <si>
    <t>SIEMBRA Y FERTILIZACION</t>
  </si>
  <si>
    <t>SEP-OCT</t>
  </si>
  <si>
    <t>TRAZADO ACEQUIAS</t>
  </si>
  <si>
    <t>APLIC. HERBIC. POST EMERG.</t>
  </si>
  <si>
    <t>OCT-NOV</t>
  </si>
  <si>
    <t>COSECHA AUTOMOTRIZ</t>
  </si>
  <si>
    <t>MARZO-ABRIL</t>
  </si>
  <si>
    <t>Subtotal Costo Maquinaria</t>
  </si>
  <si>
    <t>INSUMOS</t>
  </si>
  <si>
    <t>Insumos</t>
  </si>
  <si>
    <t>Unidad (Kg/l/u)</t>
  </si>
  <si>
    <t>Cantidad (Kg/l/u)/HA</t>
  </si>
  <si>
    <t>SEMILLA</t>
  </si>
  <si>
    <t xml:space="preserve">BOLSAS </t>
  </si>
  <si>
    <t>FERTILIZANTES</t>
  </si>
  <si>
    <t>UREA GRANULADA</t>
  </si>
  <si>
    <t>KG</t>
  </si>
  <si>
    <t>MEZCLA MAICERA</t>
  </si>
  <si>
    <t>HERBICIDAS</t>
  </si>
  <si>
    <t xml:space="preserve">LT </t>
  </si>
  <si>
    <t>INSECTICIDAS</t>
  </si>
  <si>
    <t xml:space="preserve">LT  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</si>
  <si>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</si>
  <si>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</si>
  <si>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</si>
  <si>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</si>
  <si>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</si>
  <si>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</si>
  <si>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</si>
  <si>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</si>
  <si>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</si>
  <si>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</si>
  <si>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</si>
  <si>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</si>
  <si>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</si>
  <si>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</si>
  <si>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</si>
  <si>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</si>
  <si>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</si>
  <si>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</si>
  <si>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</si>
  <si>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</si>
  <si>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</si>
  <si>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</si>
  <si>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</si>
  <si>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</si>
  <si>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</si>
  <si>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</si>
  <si>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</si>
  <si>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</si>
  <si>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</si>
  <si>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</si>
  <si>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</si>
  <si>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</si>
  <si>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Primagram Gold 660 SC O SIMILAR</t>
  </si>
  <si>
    <t>Option Pro 32% WG(*) O SIMILAR</t>
  </si>
  <si>
    <t>LORSBAN 4 E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</si>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</sst>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7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3" fontId="6" fillId="3" borderId="10" xfId="0" applyNumberFormat="1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vertical="center"/>
    </xf>
    <xf numFmtId="165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5" fontId="17" fillId="5" borderId="15" xfId="0" applyNumberFormat="1" applyFont="1" applyFill="1" applyBorder="1" applyAlignment="1">
      <alignment vertical="center"/>
    </xf>
    <xf numFmtId="165" fontId="17" fillId="3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vertical="center"/>
    </xf>
    <xf numFmtId="165" fontId="17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right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horizontal="right"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horizontal="right" vertical="center"/>
    </xf>
    <xf numFmtId="166" fontId="11" fillId="2" borderId="10" xfId="0" applyNumberFormat="1" applyFont="1" applyFill="1" applyBorder="1" applyAlignment="1">
      <alignment horizontal="right" vertical="center"/>
    </xf>
    <xf numFmtId="166" fontId="11" fillId="7" borderId="10" xfId="0" applyNumberFormat="1" applyFont="1" applyFill="1" applyBorder="1" applyAlignment="1">
      <alignment horizontal="right"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39" y="194388"/>
          <a:ext cx="6200969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2" zoomScaleNormal="142" zoomScaleSheetLayoutView="100" workbookViewId="0">
      <selection activeCell="D14" sqref="D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2.7109375" style="2" customWidth="1"/>
    <col min="3" max="3" width="19.42578125" style="13" customWidth="1"/>
    <col min="4" max="4" width="9.42578125" style="2" customWidth="1"/>
    <col min="5" max="5" width="14.42578125" style="2" customWidth="1"/>
    <col min="6" max="6" width="11" style="2" customWidth="1"/>
    <col min="7" max="7" width="16" style="2" customWidth="1"/>
    <col min="8" max="8" width="4.140625" style="2" customWidth="1"/>
    <col min="9" max="255" width="10.85546875" style="1" customWidth="1"/>
  </cols>
  <sheetData>
    <row r="1" spans="1:255" ht="15" customHeight="1" x14ac:dyDescent="0.25">
      <c r="A1" s="7"/>
      <c r="B1" s="7"/>
      <c r="C1" s="8"/>
      <c r="D1" s="7"/>
      <c r="E1" s="7"/>
      <c r="F1" s="7"/>
      <c r="G1" s="7"/>
    </row>
    <row r="2" spans="1:255" ht="15" customHeight="1" x14ac:dyDescent="0.25">
      <c r="A2" s="7"/>
      <c r="B2" s="7"/>
      <c r="C2" s="8"/>
      <c r="D2" s="7"/>
      <c r="E2" s="7"/>
      <c r="F2" s="7"/>
      <c r="G2" s="7"/>
    </row>
    <row r="3" spans="1:255" ht="15" customHeight="1" x14ac:dyDescent="0.25">
      <c r="A3" s="7"/>
      <c r="B3" s="7"/>
      <c r="C3" s="8"/>
      <c r="D3" s="7"/>
      <c r="E3" s="7"/>
      <c r="F3" s="7"/>
      <c r="G3" s="7"/>
    </row>
    <row r="4" spans="1:255" ht="15" customHeight="1" x14ac:dyDescent="0.25">
      <c r="A4" s="7"/>
      <c r="B4" s="7"/>
      <c r="C4" s="8"/>
      <c r="D4" s="7"/>
      <c r="E4" s="7"/>
      <c r="F4" s="7"/>
      <c r="G4" s="7"/>
    </row>
    <row r="5" spans="1:255" ht="15" customHeight="1" x14ac:dyDescent="0.25">
      <c r="A5" s="7"/>
      <c r="B5" s="7"/>
      <c r="C5" s="8"/>
      <c r="D5" s="7"/>
      <c r="E5" s="7"/>
      <c r="F5" s="7"/>
      <c r="G5" s="7"/>
      <c r="IU5"/>
    </row>
    <row r="6" spans="1:255" ht="15" customHeight="1" x14ac:dyDescent="0.25">
      <c r="A6" s="7"/>
      <c r="B6" s="7"/>
      <c r="C6" s="8"/>
      <c r="D6" s="7"/>
      <c r="E6" s="7"/>
      <c r="F6" s="7"/>
      <c r="G6" s="7"/>
    </row>
    <row r="7" spans="1:255" ht="15" customHeight="1" x14ac:dyDescent="0.25">
      <c r="A7" s="7"/>
      <c r="B7" s="7"/>
      <c r="C7" s="8"/>
      <c r="D7" s="7"/>
      <c r="E7" s="7"/>
      <c r="F7" s="7"/>
      <c r="G7" s="7"/>
    </row>
    <row r="8" spans="1:255" ht="15" customHeight="1" x14ac:dyDescent="0.25">
      <c r="A8" s="7"/>
      <c r="B8" s="7"/>
      <c r="C8" s="9"/>
      <c r="D8" s="7"/>
      <c r="E8" s="7"/>
      <c r="F8" s="7"/>
      <c r="G8" s="7"/>
    </row>
    <row r="9" spans="1:255" ht="12" customHeight="1" x14ac:dyDescent="0.25">
      <c r="A9" s="7"/>
      <c r="B9" s="43" t="s">
        <v>0</v>
      </c>
      <c r="C9" s="44" t="s">
        <v>1</v>
      </c>
      <c r="D9" s="10"/>
      <c r="E9" s="125" t="s">
        <v>2</v>
      </c>
      <c r="F9" s="126"/>
      <c r="G9" s="45">
        <v>150</v>
      </c>
    </row>
    <row r="10" spans="1:255" ht="36" customHeight="1" x14ac:dyDescent="0.25">
      <c r="A10" s="7"/>
      <c r="B10" s="3" t="s">
        <v>3</v>
      </c>
      <c r="C10" s="4" t="s">
        <v>4</v>
      </c>
      <c r="D10" s="11"/>
      <c r="E10" s="123" t="s">
        <v>5</v>
      </c>
      <c r="F10" s="124"/>
      <c r="G10" s="5" t="s">
        <v>6</v>
      </c>
    </row>
    <row r="11" spans="1:255" ht="18" customHeight="1" x14ac:dyDescent="0.25">
      <c r="A11" s="7"/>
      <c r="B11" s="3" t="s">
        <v>7</v>
      </c>
      <c r="C11" s="5" t="s">
        <v>8</v>
      </c>
      <c r="D11" s="11"/>
      <c r="E11" s="123" t="s">
        <v>9</v>
      </c>
      <c r="F11" s="124"/>
      <c r="G11" s="46">
        <v>35000</v>
      </c>
    </row>
    <row r="12" spans="1:255" ht="11.25" customHeight="1" x14ac:dyDescent="0.25">
      <c r="A12" s="7"/>
      <c r="B12" s="3" t="s">
        <v>10</v>
      </c>
      <c r="C12" s="6" t="s">
        <v>106</v>
      </c>
      <c r="D12" s="11"/>
      <c r="E12" s="47" t="s">
        <v>11</v>
      </c>
      <c r="F12" s="48"/>
      <c r="G12" s="49">
        <f>(G9*G11)</f>
        <v>5250000</v>
      </c>
    </row>
    <row r="13" spans="1:255" ht="11.25" customHeight="1" x14ac:dyDescent="0.25">
      <c r="A13" s="7"/>
      <c r="B13" s="3" t="s">
        <v>12</v>
      </c>
      <c r="C13" s="6" t="s">
        <v>107</v>
      </c>
      <c r="D13" s="11"/>
      <c r="E13" s="123" t="s">
        <v>13</v>
      </c>
      <c r="F13" s="124"/>
      <c r="G13" s="5" t="s">
        <v>14</v>
      </c>
    </row>
    <row r="14" spans="1:255" ht="30" customHeight="1" x14ac:dyDescent="0.25">
      <c r="A14" s="7"/>
      <c r="B14" s="3" t="s">
        <v>15</v>
      </c>
      <c r="C14" s="6" t="s">
        <v>108</v>
      </c>
      <c r="D14" s="11"/>
      <c r="E14" s="123" t="s">
        <v>16</v>
      </c>
      <c r="F14" s="124"/>
      <c r="G14" s="5" t="s">
        <v>6</v>
      </c>
    </row>
    <row r="15" spans="1:255" ht="25.5" x14ac:dyDescent="0.25">
      <c r="A15" s="7"/>
      <c r="B15" s="3" t="s">
        <v>17</v>
      </c>
      <c r="C15" s="5" t="s">
        <v>109</v>
      </c>
      <c r="D15" s="11"/>
      <c r="E15" s="127" t="s">
        <v>18</v>
      </c>
      <c r="F15" s="128"/>
      <c r="G15" s="6" t="s">
        <v>19</v>
      </c>
    </row>
    <row r="16" spans="1:255" ht="12" customHeight="1" x14ac:dyDescent="0.25">
      <c r="A16" s="7"/>
      <c r="B16" s="30"/>
      <c r="C16" s="31"/>
      <c r="D16" s="11"/>
      <c r="E16" s="11"/>
      <c r="F16" s="11"/>
      <c r="G16" s="32"/>
    </row>
    <row r="17" spans="1:7" ht="12" customHeight="1" x14ac:dyDescent="0.25">
      <c r="A17" s="7"/>
      <c r="B17" s="129" t="s">
        <v>20</v>
      </c>
      <c r="C17" s="130"/>
      <c r="D17" s="130"/>
      <c r="E17" s="130"/>
      <c r="F17" s="130"/>
      <c r="G17" s="130"/>
    </row>
    <row r="18" spans="1:7" ht="12" customHeight="1" x14ac:dyDescent="0.25">
      <c r="A18" s="7"/>
      <c r="B18" s="10"/>
      <c r="C18" s="15"/>
      <c r="D18" s="16"/>
      <c r="E18" s="16"/>
      <c r="F18" s="10"/>
      <c r="G18" s="10"/>
    </row>
    <row r="19" spans="1:7" ht="12" customHeight="1" x14ac:dyDescent="0.25">
      <c r="A19" s="7"/>
      <c r="B19" s="50" t="s">
        <v>21</v>
      </c>
      <c r="C19" s="17"/>
      <c r="D19" s="18"/>
      <c r="E19" s="18"/>
      <c r="F19" s="18"/>
      <c r="G19" s="18"/>
    </row>
    <row r="20" spans="1:7" ht="24" customHeight="1" x14ac:dyDescent="0.25">
      <c r="A20" s="7"/>
      <c r="B20" s="51" t="s">
        <v>22</v>
      </c>
      <c r="C20" s="54" t="s">
        <v>23</v>
      </c>
      <c r="D20" s="51" t="s">
        <v>24</v>
      </c>
      <c r="E20" s="55" t="s">
        <v>25</v>
      </c>
      <c r="F20" s="51" t="s">
        <v>26</v>
      </c>
      <c r="G20" s="51" t="s">
        <v>27</v>
      </c>
    </row>
    <row r="21" spans="1:7" ht="12.75" customHeight="1" x14ac:dyDescent="0.25">
      <c r="A21" s="7"/>
      <c r="B21" s="52" t="s">
        <v>28</v>
      </c>
      <c r="C21" s="56" t="s">
        <v>29</v>
      </c>
      <c r="D21" s="57">
        <v>1</v>
      </c>
      <c r="E21" s="56" t="s">
        <v>30</v>
      </c>
      <c r="F21" s="49">
        <v>35000</v>
      </c>
      <c r="G21" s="49">
        <f>(D21*F21)</f>
        <v>35000</v>
      </c>
    </row>
    <row r="22" spans="1:7" ht="12" customHeight="1" x14ac:dyDescent="0.25">
      <c r="A22" s="7"/>
      <c r="B22" s="52" t="s">
        <v>31</v>
      </c>
      <c r="C22" s="56" t="s">
        <v>29</v>
      </c>
      <c r="D22" s="57">
        <v>1</v>
      </c>
      <c r="E22" s="56" t="s">
        <v>30</v>
      </c>
      <c r="F22" s="49">
        <v>35000</v>
      </c>
      <c r="G22" s="49">
        <f>(D22*F22)</f>
        <v>35000</v>
      </c>
    </row>
    <row r="23" spans="1:7" ht="12.75" customHeight="1" x14ac:dyDescent="0.25">
      <c r="A23" s="7"/>
      <c r="B23" s="52" t="s">
        <v>32</v>
      </c>
      <c r="C23" s="56" t="s">
        <v>29</v>
      </c>
      <c r="D23" s="57">
        <v>8</v>
      </c>
      <c r="E23" s="56" t="s">
        <v>33</v>
      </c>
      <c r="F23" s="49">
        <v>35000</v>
      </c>
      <c r="G23" s="49">
        <f>(D23*F23)</f>
        <v>280000</v>
      </c>
    </row>
    <row r="24" spans="1:7" ht="12.75" customHeight="1" x14ac:dyDescent="0.25">
      <c r="A24" s="7"/>
      <c r="B24" s="53" t="s">
        <v>34</v>
      </c>
      <c r="C24" s="58"/>
      <c r="D24" s="59"/>
      <c r="E24" s="59"/>
      <c r="F24" s="60"/>
      <c r="G24" s="61">
        <f>SUM(G21:G23)</f>
        <v>350000</v>
      </c>
    </row>
    <row r="25" spans="1:7" ht="12" customHeight="1" x14ac:dyDescent="0.25">
      <c r="A25" s="7"/>
      <c r="B25" s="10"/>
      <c r="C25" s="15"/>
      <c r="D25" s="10"/>
      <c r="E25" s="10"/>
      <c r="F25" s="14"/>
      <c r="G25" s="14"/>
    </row>
    <row r="26" spans="1:7" ht="12" customHeight="1" x14ac:dyDescent="0.25">
      <c r="A26" s="7"/>
      <c r="B26" s="50" t="s">
        <v>35</v>
      </c>
      <c r="C26" s="17"/>
      <c r="D26" s="19"/>
      <c r="E26" s="19"/>
      <c r="F26" s="18"/>
      <c r="G26" s="18"/>
    </row>
    <row r="27" spans="1:7" ht="24" customHeight="1" x14ac:dyDescent="0.25">
      <c r="A27" s="7"/>
      <c r="B27" s="62" t="s">
        <v>22</v>
      </c>
      <c r="C27" s="54" t="s">
        <v>23</v>
      </c>
      <c r="D27" s="51" t="s">
        <v>36</v>
      </c>
      <c r="E27" s="62" t="s">
        <v>25</v>
      </c>
      <c r="F27" s="51" t="s">
        <v>26</v>
      </c>
      <c r="G27" s="62" t="s">
        <v>27</v>
      </c>
    </row>
    <row r="28" spans="1:7" ht="12" customHeight="1" x14ac:dyDescent="0.25">
      <c r="A28" s="7"/>
      <c r="B28" s="63" t="s">
        <v>37</v>
      </c>
      <c r="C28" s="64"/>
      <c r="D28" s="65"/>
      <c r="E28" s="65"/>
      <c r="F28" s="63"/>
      <c r="G28" s="63"/>
    </row>
    <row r="29" spans="1:7" ht="12" customHeight="1" x14ac:dyDescent="0.25">
      <c r="A29" s="7"/>
      <c r="B29" s="53" t="s">
        <v>38</v>
      </c>
      <c r="C29" s="66"/>
      <c r="D29" s="67"/>
      <c r="E29" s="67"/>
      <c r="F29" s="68"/>
      <c r="G29" s="68"/>
    </row>
    <row r="30" spans="1:7" ht="12" customHeight="1" x14ac:dyDescent="0.25">
      <c r="A30" s="7"/>
      <c r="B30" s="10"/>
      <c r="C30" s="15"/>
      <c r="D30" s="10"/>
      <c r="E30" s="10"/>
      <c r="F30" s="14"/>
      <c r="G30" s="14"/>
    </row>
    <row r="31" spans="1:7" ht="12" customHeight="1" x14ac:dyDescent="0.25">
      <c r="A31" s="7"/>
      <c r="B31" s="50" t="s">
        <v>39</v>
      </c>
      <c r="C31" s="17"/>
      <c r="D31" s="19"/>
      <c r="E31" s="19"/>
      <c r="F31" s="18"/>
      <c r="G31" s="18"/>
    </row>
    <row r="32" spans="1:7" ht="24" customHeight="1" x14ac:dyDescent="0.25">
      <c r="A32" s="7"/>
      <c r="B32" s="62" t="s">
        <v>22</v>
      </c>
      <c r="C32" s="69" t="s">
        <v>23</v>
      </c>
      <c r="D32" s="62" t="s">
        <v>40</v>
      </c>
      <c r="E32" s="62" t="s">
        <v>25</v>
      </c>
      <c r="F32" s="51" t="s">
        <v>26</v>
      </c>
      <c r="G32" s="62" t="s">
        <v>27</v>
      </c>
    </row>
    <row r="33" spans="1:11" ht="12.75" customHeight="1" x14ac:dyDescent="0.25">
      <c r="A33" s="7"/>
      <c r="B33" s="52" t="s">
        <v>41</v>
      </c>
      <c r="C33" s="56" t="s">
        <v>102</v>
      </c>
      <c r="D33" s="57">
        <v>1</v>
      </c>
      <c r="E33" s="56" t="s">
        <v>42</v>
      </c>
      <c r="F33" s="49">
        <v>60000</v>
      </c>
      <c r="G33" s="49">
        <f t="shared" ref="G33:G41" si="0">(D33*F33)</f>
        <v>60000</v>
      </c>
    </row>
    <row r="34" spans="1:11" ht="12.75" customHeight="1" x14ac:dyDescent="0.25">
      <c r="A34" s="7"/>
      <c r="B34" s="52" t="s">
        <v>43</v>
      </c>
      <c r="C34" s="56" t="s">
        <v>102</v>
      </c>
      <c r="D34" s="57">
        <v>1</v>
      </c>
      <c r="E34" s="56" t="s">
        <v>44</v>
      </c>
      <c r="F34" s="49">
        <v>75000</v>
      </c>
      <c r="G34" s="49">
        <f t="shared" si="0"/>
        <v>75000</v>
      </c>
    </row>
    <row r="35" spans="1:11" ht="12.75" customHeight="1" x14ac:dyDescent="0.25">
      <c r="A35" s="7"/>
      <c r="B35" s="52" t="s">
        <v>45</v>
      </c>
      <c r="C35" s="56" t="s">
        <v>102</v>
      </c>
      <c r="D35" s="57">
        <v>2</v>
      </c>
      <c r="E35" s="56" t="s">
        <v>44</v>
      </c>
      <c r="F35" s="49">
        <v>55000</v>
      </c>
      <c r="G35" s="49">
        <f t="shared" si="0"/>
        <v>110000</v>
      </c>
    </row>
    <row r="36" spans="1:11" ht="12.75" customHeight="1" x14ac:dyDescent="0.25">
      <c r="A36" s="7"/>
      <c r="B36" s="52" t="s">
        <v>46</v>
      </c>
      <c r="C36" s="56" t="s">
        <v>102</v>
      </c>
      <c r="D36" s="57">
        <v>1</v>
      </c>
      <c r="E36" s="56" t="s">
        <v>47</v>
      </c>
      <c r="F36" s="49">
        <v>25000</v>
      </c>
      <c r="G36" s="49">
        <f t="shared" si="0"/>
        <v>25000</v>
      </c>
    </row>
    <row r="37" spans="1:11" ht="26.45" customHeight="1" x14ac:dyDescent="0.25">
      <c r="A37" s="7"/>
      <c r="B37" s="52" t="s">
        <v>48</v>
      </c>
      <c r="C37" s="56" t="s">
        <v>102</v>
      </c>
      <c r="D37" s="57">
        <v>1</v>
      </c>
      <c r="E37" s="56" t="s">
        <v>30</v>
      </c>
      <c r="F37" s="49">
        <v>25000</v>
      </c>
      <c r="G37" s="49">
        <f t="shared" si="0"/>
        <v>25000</v>
      </c>
    </row>
    <row r="38" spans="1:11" ht="12.75" customHeight="1" x14ac:dyDescent="0.25">
      <c r="A38" s="7"/>
      <c r="B38" s="52" t="s">
        <v>49</v>
      </c>
      <c r="C38" s="56" t="s">
        <v>102</v>
      </c>
      <c r="D38" s="57">
        <v>1</v>
      </c>
      <c r="E38" s="56" t="s">
        <v>50</v>
      </c>
      <c r="F38" s="49">
        <v>70000</v>
      </c>
      <c r="G38" s="49">
        <f t="shared" si="0"/>
        <v>70000</v>
      </c>
    </row>
    <row r="39" spans="1:11" ht="12.75" customHeight="1" x14ac:dyDescent="0.25">
      <c r="A39" s="7"/>
      <c r="B39" s="52" t="s">
        <v>51</v>
      </c>
      <c r="C39" s="56" t="s">
        <v>102</v>
      </c>
      <c r="D39" s="57">
        <v>1</v>
      </c>
      <c r="E39" s="56" t="s">
        <v>50</v>
      </c>
      <c r="F39" s="49">
        <v>25000</v>
      </c>
      <c r="G39" s="49">
        <f t="shared" si="0"/>
        <v>25000</v>
      </c>
    </row>
    <row r="40" spans="1:11" ht="16.5" customHeight="1" x14ac:dyDescent="0.25">
      <c r="A40" s="7"/>
      <c r="B40" s="52" t="s">
        <v>52</v>
      </c>
      <c r="C40" s="56" t="s">
        <v>102</v>
      </c>
      <c r="D40" s="57">
        <v>1</v>
      </c>
      <c r="E40" s="56" t="s">
        <v>53</v>
      </c>
      <c r="F40" s="49">
        <v>25000</v>
      </c>
      <c r="G40" s="49">
        <f t="shared" ref="G40" si="1">(D40*F40)</f>
        <v>25000</v>
      </c>
    </row>
    <row r="41" spans="1:11" ht="12.75" customHeight="1" x14ac:dyDescent="0.25">
      <c r="A41" s="7"/>
      <c r="B41" s="52" t="s">
        <v>54</v>
      </c>
      <c r="C41" s="56" t="s">
        <v>102</v>
      </c>
      <c r="D41" s="57">
        <v>1</v>
      </c>
      <c r="E41" s="56" t="s">
        <v>55</v>
      </c>
      <c r="F41" s="49">
        <v>130000</v>
      </c>
      <c r="G41" s="49">
        <f t="shared" si="0"/>
        <v>130000</v>
      </c>
    </row>
    <row r="42" spans="1:11" ht="12.75" customHeight="1" x14ac:dyDescent="0.25">
      <c r="A42" s="7"/>
      <c r="B42" s="53" t="s">
        <v>56</v>
      </c>
      <c r="C42" s="58"/>
      <c r="D42" s="59"/>
      <c r="E42" s="59"/>
      <c r="F42" s="60"/>
      <c r="G42" s="61">
        <f>SUM(G33:G41)</f>
        <v>545000</v>
      </c>
    </row>
    <row r="43" spans="1:11" ht="12" customHeight="1" x14ac:dyDescent="0.25">
      <c r="A43" s="7"/>
      <c r="B43" s="10"/>
      <c r="C43" s="15"/>
      <c r="D43" s="10"/>
      <c r="E43" s="10"/>
      <c r="F43" s="14"/>
      <c r="G43" s="14"/>
    </row>
    <row r="44" spans="1:11" ht="12" customHeight="1" x14ac:dyDescent="0.25">
      <c r="A44" s="7"/>
      <c r="B44" s="50" t="s">
        <v>57</v>
      </c>
      <c r="C44" s="17"/>
      <c r="D44" s="19"/>
      <c r="E44" s="19"/>
      <c r="F44" s="18"/>
      <c r="G44" s="18"/>
    </row>
    <row r="45" spans="1:11" ht="24" customHeight="1" x14ac:dyDescent="0.25">
      <c r="A45" s="7"/>
      <c r="B45" s="51" t="s">
        <v>58</v>
      </c>
      <c r="C45" s="54" t="s">
        <v>59</v>
      </c>
      <c r="D45" s="51" t="s">
        <v>60</v>
      </c>
      <c r="E45" s="51" t="s">
        <v>25</v>
      </c>
      <c r="F45" s="51" t="s">
        <v>26</v>
      </c>
      <c r="G45" s="51" t="s">
        <v>27</v>
      </c>
      <c r="K45" s="2"/>
    </row>
    <row r="46" spans="1:11" ht="12.75" customHeight="1" x14ac:dyDescent="0.25">
      <c r="A46" s="7"/>
      <c r="B46" s="70" t="s">
        <v>61</v>
      </c>
      <c r="C46" s="72"/>
      <c r="D46" s="73"/>
      <c r="E46" s="73"/>
      <c r="F46" s="73"/>
      <c r="G46" s="73"/>
      <c r="K46" s="2"/>
    </row>
    <row r="47" spans="1:11" ht="12.75" customHeight="1" x14ac:dyDescent="0.25">
      <c r="A47" s="7"/>
      <c r="B47" s="47" t="s">
        <v>61</v>
      </c>
      <c r="C47" s="74" t="s">
        <v>62</v>
      </c>
      <c r="D47" s="75">
        <v>2</v>
      </c>
      <c r="E47" s="74" t="s">
        <v>53</v>
      </c>
      <c r="F47" s="76">
        <v>145000</v>
      </c>
      <c r="G47" s="76">
        <f>(D47*F47)</f>
        <v>290000</v>
      </c>
    </row>
    <row r="48" spans="1:11" ht="12.75" customHeight="1" x14ac:dyDescent="0.25">
      <c r="A48" s="7"/>
      <c r="B48" s="71" t="s">
        <v>63</v>
      </c>
      <c r="C48" s="77"/>
      <c r="D48" s="77"/>
      <c r="E48" s="77"/>
      <c r="F48" s="76"/>
      <c r="G48" s="76"/>
    </row>
    <row r="49" spans="1:7" ht="12.75" customHeight="1" x14ac:dyDescent="0.25">
      <c r="A49" s="7"/>
      <c r="B49" s="47" t="s">
        <v>64</v>
      </c>
      <c r="C49" s="74" t="s">
        <v>65</v>
      </c>
      <c r="D49" s="75">
        <v>700</v>
      </c>
      <c r="E49" s="74" t="s">
        <v>53</v>
      </c>
      <c r="F49" s="76">
        <v>1000</v>
      </c>
      <c r="G49" s="76">
        <f>(D49*F49)</f>
        <v>700000</v>
      </c>
    </row>
    <row r="50" spans="1:7" ht="12.75" customHeight="1" x14ac:dyDescent="0.25">
      <c r="A50" s="7"/>
      <c r="B50" s="47" t="s">
        <v>66</v>
      </c>
      <c r="C50" s="74" t="s">
        <v>65</v>
      </c>
      <c r="D50" s="75">
        <v>500</v>
      </c>
      <c r="E50" s="74" t="s">
        <v>53</v>
      </c>
      <c r="F50" s="76">
        <v>1140</v>
      </c>
      <c r="G50" s="76">
        <f>(D50*F50)</f>
        <v>570000</v>
      </c>
    </row>
    <row r="51" spans="1:7" ht="12.75" customHeight="1" x14ac:dyDescent="0.25">
      <c r="A51" s="7"/>
      <c r="B51" s="71" t="s">
        <v>67</v>
      </c>
      <c r="C51" s="77"/>
      <c r="D51" s="77"/>
      <c r="E51" s="77"/>
      <c r="F51" s="76"/>
      <c r="G51" s="76"/>
    </row>
    <row r="52" spans="1:7" ht="12.75" customHeight="1" x14ac:dyDescent="0.25">
      <c r="A52" s="7"/>
      <c r="B52" s="47" t="s">
        <v>103</v>
      </c>
      <c r="C52" s="74" t="s">
        <v>68</v>
      </c>
      <c r="D52" s="75">
        <v>4</v>
      </c>
      <c r="E52" s="74" t="s">
        <v>53</v>
      </c>
      <c r="F52" s="76">
        <v>62000</v>
      </c>
      <c r="G52" s="76">
        <f>(D52*F52)</f>
        <v>248000</v>
      </c>
    </row>
    <row r="53" spans="1:7" ht="12.75" customHeight="1" x14ac:dyDescent="0.25">
      <c r="A53" s="7"/>
      <c r="B53" s="47" t="s">
        <v>104</v>
      </c>
      <c r="C53" s="74" t="s">
        <v>65</v>
      </c>
      <c r="D53" s="75">
        <v>0.2</v>
      </c>
      <c r="E53" s="74" t="s">
        <v>53</v>
      </c>
      <c r="F53" s="76">
        <v>224000</v>
      </c>
      <c r="G53" s="76">
        <f>(D53*F53)</f>
        <v>44800</v>
      </c>
    </row>
    <row r="54" spans="1:7" ht="12.75" customHeight="1" x14ac:dyDescent="0.25">
      <c r="A54" s="7"/>
      <c r="B54" s="71" t="s">
        <v>69</v>
      </c>
      <c r="C54" s="77"/>
      <c r="D54" s="77"/>
      <c r="E54" s="77"/>
      <c r="F54" s="76"/>
      <c r="G54" s="76"/>
    </row>
    <row r="55" spans="1:7" ht="12.75" customHeight="1" x14ac:dyDescent="0.25">
      <c r="A55" s="7"/>
      <c r="B55" s="47" t="s">
        <v>105</v>
      </c>
      <c r="C55" s="74" t="s">
        <v>70</v>
      </c>
      <c r="D55" s="75">
        <v>4</v>
      </c>
      <c r="E55" s="74" t="s">
        <v>53</v>
      </c>
      <c r="F55" s="76">
        <v>15300</v>
      </c>
      <c r="G55" s="76">
        <f>(D55*F55)</f>
        <v>61200</v>
      </c>
    </row>
    <row r="56" spans="1:7" ht="13.5" customHeight="1" x14ac:dyDescent="0.25">
      <c r="A56" s="7"/>
      <c r="B56" s="53" t="s">
        <v>71</v>
      </c>
      <c r="C56" s="58"/>
      <c r="D56" s="59"/>
      <c r="E56" s="59"/>
      <c r="F56" s="60"/>
      <c r="G56" s="61">
        <f>SUM(G46:G55)</f>
        <v>1914000</v>
      </c>
    </row>
    <row r="57" spans="1:7" ht="12" customHeight="1" x14ac:dyDescent="0.25">
      <c r="A57" s="7"/>
      <c r="B57" s="10"/>
      <c r="C57" s="15"/>
      <c r="D57" s="10"/>
      <c r="E57" s="20"/>
      <c r="F57" s="14"/>
      <c r="G57" s="14"/>
    </row>
    <row r="58" spans="1:7" ht="12" customHeight="1" x14ac:dyDescent="0.25">
      <c r="A58" s="7"/>
      <c r="B58" s="50" t="s">
        <v>72</v>
      </c>
      <c r="C58" s="17"/>
      <c r="D58" s="19"/>
      <c r="E58" s="19"/>
      <c r="F58" s="18"/>
      <c r="G58" s="18"/>
    </row>
    <row r="59" spans="1:7" ht="24" customHeight="1" x14ac:dyDescent="0.25">
      <c r="A59" s="7"/>
      <c r="B59" s="62" t="s">
        <v>73</v>
      </c>
      <c r="C59" s="54" t="s">
        <v>59</v>
      </c>
      <c r="D59" s="51" t="s">
        <v>74</v>
      </c>
      <c r="E59" s="62" t="s">
        <v>25</v>
      </c>
      <c r="F59" s="51" t="s">
        <v>26</v>
      </c>
      <c r="G59" s="62" t="s">
        <v>27</v>
      </c>
    </row>
    <row r="60" spans="1:7" ht="12.75" customHeight="1" x14ac:dyDescent="0.25">
      <c r="A60" s="7"/>
      <c r="B60" s="78" t="s">
        <v>37</v>
      </c>
      <c r="C60" s="79"/>
      <c r="D60" s="80"/>
      <c r="E60" s="81"/>
      <c r="F60" s="82"/>
      <c r="G60" s="45">
        <f>(D60*F60)</f>
        <v>0</v>
      </c>
    </row>
    <row r="61" spans="1:7" ht="13.5" customHeight="1" x14ac:dyDescent="0.25">
      <c r="A61" s="7"/>
      <c r="B61" s="53" t="s">
        <v>75</v>
      </c>
      <c r="C61" s="58"/>
      <c r="D61" s="59"/>
      <c r="E61" s="59"/>
      <c r="F61" s="60"/>
      <c r="G61" s="83">
        <f>SUM(G60)</f>
        <v>0</v>
      </c>
    </row>
    <row r="62" spans="1:7" ht="12" customHeight="1" x14ac:dyDescent="0.25">
      <c r="A62" s="7"/>
      <c r="B62" s="11"/>
      <c r="C62" s="33"/>
      <c r="D62" s="11"/>
      <c r="E62" s="11"/>
      <c r="F62" s="12"/>
      <c r="G62" s="12"/>
    </row>
    <row r="63" spans="1:7" ht="12" customHeight="1" x14ac:dyDescent="0.25">
      <c r="A63" s="7"/>
      <c r="B63" s="84" t="s">
        <v>76</v>
      </c>
      <c r="C63" s="85"/>
      <c r="D63" s="86"/>
      <c r="E63" s="86"/>
      <c r="F63" s="86"/>
      <c r="G63" s="87">
        <f>G24+G42+G56+G61</f>
        <v>2809000</v>
      </c>
    </row>
    <row r="64" spans="1:7" ht="12" customHeight="1" x14ac:dyDescent="0.25">
      <c r="A64" s="7"/>
      <c r="B64" s="88" t="s">
        <v>77</v>
      </c>
      <c r="C64" s="41"/>
      <c r="D64" s="42"/>
      <c r="E64" s="42"/>
      <c r="F64" s="42"/>
      <c r="G64" s="91">
        <f>G63*0.05</f>
        <v>140450</v>
      </c>
    </row>
    <row r="65" spans="1:7" ht="12" customHeight="1" x14ac:dyDescent="0.25">
      <c r="A65" s="7"/>
      <c r="B65" s="89" t="s">
        <v>78</v>
      </c>
      <c r="C65" s="39"/>
      <c r="D65" s="40"/>
      <c r="E65" s="40"/>
      <c r="F65" s="40"/>
      <c r="G65" s="90">
        <f>G64+G63</f>
        <v>2949450</v>
      </c>
    </row>
    <row r="66" spans="1:7" ht="12" customHeight="1" x14ac:dyDescent="0.25">
      <c r="A66" s="7"/>
      <c r="B66" s="88" t="s">
        <v>79</v>
      </c>
      <c r="C66" s="41"/>
      <c r="D66" s="42"/>
      <c r="E66" s="42"/>
      <c r="F66" s="42"/>
      <c r="G66" s="91">
        <f>G12</f>
        <v>5250000</v>
      </c>
    </row>
    <row r="67" spans="1:7" ht="12" customHeight="1" x14ac:dyDescent="0.25">
      <c r="A67" s="7"/>
      <c r="B67" s="92" t="s">
        <v>80</v>
      </c>
      <c r="C67" s="93"/>
      <c r="D67" s="94"/>
      <c r="E67" s="94"/>
      <c r="F67" s="94"/>
      <c r="G67" s="95">
        <f>G66-G65</f>
        <v>2300550</v>
      </c>
    </row>
    <row r="68" spans="1:7" ht="12" customHeight="1" x14ac:dyDescent="0.25">
      <c r="A68" s="7"/>
      <c r="B68" s="25" t="s">
        <v>81</v>
      </c>
      <c r="C68" s="21"/>
      <c r="D68" s="22"/>
      <c r="E68" s="22"/>
      <c r="F68" s="22"/>
      <c r="G68" s="34"/>
    </row>
    <row r="69" spans="1:7" ht="12.75" customHeight="1" thickBot="1" x14ac:dyDescent="0.3">
      <c r="A69" s="7"/>
      <c r="B69" s="26"/>
      <c r="C69" s="21"/>
      <c r="D69" s="22"/>
      <c r="E69" s="22"/>
      <c r="F69" s="22"/>
      <c r="G69" s="34"/>
    </row>
    <row r="70" spans="1:7" ht="12" customHeight="1" x14ac:dyDescent="0.25">
      <c r="A70" s="7"/>
      <c r="B70" s="96" t="s">
        <v>82</v>
      </c>
      <c r="C70" s="97"/>
      <c r="D70" s="98"/>
      <c r="E70" s="98"/>
      <c r="F70" s="99"/>
      <c r="G70" s="34"/>
    </row>
    <row r="71" spans="1:7" ht="12" customHeight="1" x14ac:dyDescent="0.25">
      <c r="A71" s="7"/>
      <c r="B71" s="100" t="s">
        <v>83</v>
      </c>
      <c r="C71" s="23"/>
      <c r="D71" s="24"/>
      <c r="E71" s="24"/>
      <c r="F71" s="101"/>
      <c r="G71" s="34"/>
    </row>
    <row r="72" spans="1:7" ht="12" customHeight="1" x14ac:dyDescent="0.25">
      <c r="A72" s="7"/>
      <c r="B72" s="100" t="s">
        <v>84</v>
      </c>
      <c r="C72" s="23"/>
      <c r="D72" s="24"/>
      <c r="E72" s="24"/>
      <c r="F72" s="101"/>
      <c r="G72" s="34"/>
    </row>
    <row r="73" spans="1:7" ht="12" customHeight="1" x14ac:dyDescent="0.25">
      <c r="A73" s="7"/>
      <c r="B73" s="100" t="s">
        <v>85</v>
      </c>
      <c r="C73" s="23"/>
      <c r="D73" s="24"/>
      <c r="E73" s="24"/>
      <c r="F73" s="101"/>
      <c r="G73" s="34"/>
    </row>
    <row r="74" spans="1:7" ht="12" customHeight="1" x14ac:dyDescent="0.25">
      <c r="A74" s="7"/>
      <c r="B74" s="100" t="s">
        <v>86</v>
      </c>
      <c r="C74" s="23"/>
      <c r="D74" s="24"/>
      <c r="E74" s="24"/>
      <c r="F74" s="101"/>
      <c r="G74" s="34"/>
    </row>
    <row r="75" spans="1:7" ht="12" customHeight="1" x14ac:dyDescent="0.25">
      <c r="A75" s="7"/>
      <c r="B75" s="100" t="s">
        <v>87</v>
      </c>
      <c r="C75" s="23"/>
      <c r="D75" s="24"/>
      <c r="E75" s="24"/>
      <c r="F75" s="101"/>
      <c r="G75" s="34"/>
    </row>
    <row r="76" spans="1:7" ht="12.75" customHeight="1" thickBot="1" x14ac:dyDescent="0.3">
      <c r="A76" s="7"/>
      <c r="B76" s="102" t="s">
        <v>88</v>
      </c>
      <c r="C76" s="103"/>
      <c r="D76" s="104"/>
      <c r="E76" s="104"/>
      <c r="F76" s="105"/>
      <c r="G76" s="34"/>
    </row>
    <row r="77" spans="1:7" ht="12.75" customHeight="1" x14ac:dyDescent="0.25">
      <c r="A77" s="7"/>
      <c r="B77" s="26"/>
      <c r="C77" s="23"/>
      <c r="D77" s="24"/>
      <c r="E77" s="24"/>
      <c r="F77" s="24"/>
      <c r="G77" s="34"/>
    </row>
    <row r="78" spans="1:7" ht="15" customHeight="1" x14ac:dyDescent="0.25">
      <c r="A78" s="7"/>
      <c r="B78" s="121" t="s">
        <v>89</v>
      </c>
      <c r="C78" s="122"/>
      <c r="D78" s="106"/>
      <c r="E78" s="27"/>
      <c r="F78" s="27"/>
      <c r="G78" s="34"/>
    </row>
    <row r="79" spans="1:7" ht="12" customHeight="1" x14ac:dyDescent="0.25">
      <c r="A79" s="7"/>
      <c r="B79" s="107" t="s">
        <v>73</v>
      </c>
      <c r="C79" s="108" t="s">
        <v>90</v>
      </c>
      <c r="D79" s="109" t="s">
        <v>91</v>
      </c>
      <c r="E79" s="27"/>
      <c r="F79" s="27"/>
      <c r="G79" s="34"/>
    </row>
    <row r="80" spans="1:7" ht="12" customHeight="1" x14ac:dyDescent="0.25">
      <c r="A80" s="7"/>
      <c r="B80" s="110" t="s">
        <v>92</v>
      </c>
      <c r="C80" s="111">
        <f>G24</f>
        <v>350000</v>
      </c>
      <c r="D80" s="112">
        <f>(C80/C86)</f>
        <v>0.11866619200189867</v>
      </c>
      <c r="E80" s="27"/>
      <c r="F80" s="27"/>
      <c r="G80" s="34"/>
    </row>
    <row r="81" spans="1:7" ht="12" customHeight="1" x14ac:dyDescent="0.25">
      <c r="A81" s="7"/>
      <c r="B81" s="110" t="s">
        <v>93</v>
      </c>
      <c r="C81" s="113">
        <v>0</v>
      </c>
      <c r="D81" s="112">
        <v>0</v>
      </c>
      <c r="E81" s="27"/>
      <c r="F81" s="27"/>
      <c r="G81" s="34"/>
    </row>
    <row r="82" spans="1:7" ht="12" customHeight="1" x14ac:dyDescent="0.25">
      <c r="A82" s="7"/>
      <c r="B82" s="110" t="s">
        <v>94</v>
      </c>
      <c r="C82" s="111">
        <f>G42</f>
        <v>545000</v>
      </c>
      <c r="D82" s="112">
        <f>(C82/C86)</f>
        <v>0.18478021326009933</v>
      </c>
      <c r="E82" s="27"/>
      <c r="F82" s="27"/>
      <c r="G82" s="34"/>
    </row>
    <row r="83" spans="1:7" ht="12" customHeight="1" x14ac:dyDescent="0.25">
      <c r="A83" s="7"/>
      <c r="B83" s="110" t="s">
        <v>58</v>
      </c>
      <c r="C83" s="111">
        <f>G56</f>
        <v>1914000</v>
      </c>
      <c r="D83" s="112">
        <f>(C83/C86)</f>
        <v>0.64893454711895437</v>
      </c>
      <c r="E83" s="27"/>
      <c r="F83" s="27"/>
      <c r="G83" s="34"/>
    </row>
    <row r="84" spans="1:7" ht="12" customHeight="1" x14ac:dyDescent="0.25">
      <c r="A84" s="7"/>
      <c r="B84" s="110" t="s">
        <v>95</v>
      </c>
      <c r="C84" s="114">
        <f>G61</f>
        <v>0</v>
      </c>
      <c r="D84" s="112">
        <f>(C84/C86)</f>
        <v>0</v>
      </c>
      <c r="E84" s="28"/>
      <c r="F84" s="28"/>
      <c r="G84" s="34"/>
    </row>
    <row r="85" spans="1:7" ht="12" customHeight="1" x14ac:dyDescent="0.25">
      <c r="A85" s="7"/>
      <c r="B85" s="110" t="s">
        <v>96</v>
      </c>
      <c r="C85" s="114">
        <f>G64</f>
        <v>140450</v>
      </c>
      <c r="D85" s="112">
        <f>(C85/C86)</f>
        <v>4.7619047619047616E-2</v>
      </c>
      <c r="E85" s="28"/>
      <c r="F85" s="28"/>
      <c r="G85" s="34"/>
    </row>
    <row r="86" spans="1:7" ht="12.75" customHeight="1" x14ac:dyDescent="0.25">
      <c r="A86" s="7"/>
      <c r="B86" s="107" t="s">
        <v>97</v>
      </c>
      <c r="C86" s="115">
        <f>SUM(C80:C85)</f>
        <v>2949450</v>
      </c>
      <c r="D86" s="116">
        <f>SUM(D80:D85)</f>
        <v>1</v>
      </c>
      <c r="E86" s="28"/>
      <c r="F86" s="28"/>
      <c r="G86" s="34"/>
    </row>
    <row r="87" spans="1:7" ht="12" customHeight="1" x14ac:dyDescent="0.25">
      <c r="A87" s="7"/>
      <c r="B87" s="26"/>
      <c r="C87" s="21"/>
      <c r="D87" s="22"/>
      <c r="E87" s="22"/>
      <c r="F87" s="22"/>
      <c r="G87" s="34"/>
    </row>
    <row r="88" spans="1:7" ht="12.75" customHeight="1" x14ac:dyDescent="0.25">
      <c r="A88" s="7"/>
      <c r="B88" s="38"/>
      <c r="C88" s="21"/>
      <c r="D88" s="22"/>
      <c r="E88" s="22"/>
      <c r="F88" s="22"/>
      <c r="G88" s="34"/>
    </row>
    <row r="89" spans="1:7" ht="12" customHeight="1" x14ac:dyDescent="0.25">
      <c r="A89" s="7"/>
      <c r="B89" s="117"/>
      <c r="C89" s="118" t="s">
        <v>98</v>
      </c>
      <c r="D89" s="117"/>
      <c r="E89" s="117"/>
      <c r="F89" s="28"/>
      <c r="G89" s="34"/>
    </row>
    <row r="90" spans="1:7" ht="12" customHeight="1" x14ac:dyDescent="0.25">
      <c r="A90" s="7"/>
      <c r="B90" s="107" t="s">
        <v>99</v>
      </c>
      <c r="C90" s="119">
        <v>140</v>
      </c>
      <c r="D90" s="120">
        <v>150</v>
      </c>
      <c r="E90" s="120">
        <v>160</v>
      </c>
      <c r="F90" s="29"/>
      <c r="G90" s="35"/>
    </row>
    <row r="91" spans="1:7" ht="12.75" customHeight="1" x14ac:dyDescent="0.25">
      <c r="A91" s="7"/>
      <c r="B91" s="107" t="s">
        <v>100</v>
      </c>
      <c r="C91" s="115">
        <f>C86/C90</f>
        <v>21067.5</v>
      </c>
      <c r="D91" s="115">
        <f>C86/D90</f>
        <v>19663</v>
      </c>
      <c r="E91" s="115">
        <f>C86/E90</f>
        <v>18434.0625</v>
      </c>
      <c r="F91" s="29"/>
      <c r="G91" s="35"/>
    </row>
    <row r="92" spans="1:7" ht="15.6" customHeight="1" x14ac:dyDescent="0.25">
      <c r="A92" s="7"/>
      <c r="B92" s="25" t="s">
        <v>101</v>
      </c>
      <c r="C92" s="23"/>
      <c r="D92" s="24"/>
      <c r="E92" s="24"/>
      <c r="F92" s="24"/>
      <c r="G92" s="11"/>
    </row>
    <row r="93" spans="1:7" ht="11.25" customHeight="1" x14ac:dyDescent="0.25">
      <c r="B93" s="36"/>
      <c r="C93" s="37"/>
      <c r="D93" s="36"/>
      <c r="E93" s="36"/>
      <c r="F93" s="36"/>
      <c r="G93" s="36"/>
    </row>
    <row r="94" spans="1:7" ht="11.25" customHeight="1" x14ac:dyDescent="0.25">
      <c r="B94" s="36"/>
      <c r="C94" s="37"/>
      <c r="D94" s="36"/>
      <c r="E94" s="36"/>
      <c r="F94" s="36"/>
      <c r="G94" s="36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2023-03-20T19:57:42Z</dcterms:modified>
  <cp:category/>
  <cp:contentStatus/>
</cp:coreProperties>
</file>