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14010" windowHeight="12015"/>
  </bookViews>
  <sheets>
    <sheet name="MAI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28" i="1"/>
  <c r="G60" i="1" l="1"/>
  <c r="G55" i="1"/>
  <c r="C85" i="1" l="1"/>
  <c r="G33" i="1" l="1"/>
  <c r="G34" i="1"/>
  <c r="G35" i="1"/>
  <c r="G36" i="1"/>
  <c r="G37" i="1"/>
  <c r="G38" i="1"/>
  <c r="G39" i="1"/>
  <c r="G40" i="1"/>
  <c r="G41" i="1"/>
  <c r="G42" i="1"/>
  <c r="G43" i="1"/>
  <c r="G44" i="1"/>
  <c r="G32" i="1" l="1"/>
  <c r="G45" i="1" s="1"/>
  <c r="G65" i="1" l="1"/>
  <c r="G66" i="1" s="1"/>
  <c r="C88" i="1" s="1"/>
  <c r="G59" i="1"/>
  <c r="G57" i="1"/>
  <c r="G56" i="1"/>
  <c r="G53" i="1"/>
  <c r="G52" i="1"/>
  <c r="G50" i="1"/>
  <c r="G22" i="1"/>
  <c r="G21" i="1"/>
  <c r="G12" i="1"/>
  <c r="G71" i="1" s="1"/>
  <c r="G61" i="1" l="1"/>
  <c r="C87" i="1" s="1"/>
  <c r="G23" i="1"/>
  <c r="C84" i="1" s="1"/>
  <c r="C86" i="1"/>
  <c r="G69" i="1" l="1"/>
  <c r="G70" i="1" l="1"/>
  <c r="C95" i="1" s="1"/>
  <c r="C89" i="1"/>
  <c r="E95" i="1" l="1"/>
  <c r="D95" i="1"/>
  <c r="G72" i="1"/>
  <c r="C90" i="1"/>
  <c r="D89" i="1" s="1"/>
  <c r="D87" i="1" l="1"/>
  <c r="D86" i="1"/>
  <c r="D88" i="1"/>
  <c r="D84" i="1"/>
  <c r="D90" i="1" l="1"/>
</calcChain>
</file>

<file path=xl/sharedStrings.xml><?xml version="1.0" encoding="utf-8"?>
<sst xmlns="http://schemas.openxmlformats.org/spreadsheetml/2006/main" count="169" uniqueCount="115">
  <si>
    <t>RUBRO O CULTIVO</t>
  </si>
  <si>
    <t>MAIZ GRANO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</si>
  <si>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</si>
  <si>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</si>
  <si>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</si>
  <si>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</si>
  <si>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</si>
  <si>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</si>
  <si>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</si>
  <si>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Libertador Bernardo O'Higgins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</si>
  <si>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</si>
  <si>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</si>
  <si>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</si>
  <si>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</si>
  <si>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</si>
  <si>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</si>
  <si>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</si>
  <si>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</si>
  <si>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</si>
  <si>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</si>
  <si>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</si>
  <si>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</si>
  <si>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</si>
  <si>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</si>
  <si>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</si>
  <si>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</si>
  <si>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</si>
  <si>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</si>
  <si>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Movimiento Insumos Siembra</t>
  </si>
  <si>
    <t>Riegos(11)</t>
  </si>
  <si>
    <t>Subtotal Jornadas Hombre</t>
  </si>
  <si>
    <t>JORNADAS ANIMAL</t>
  </si>
  <si>
    <t>Subtotal Jornadas Animal</t>
  </si>
  <si>
    <t>MAQUINARIA</t>
  </si>
  <si>
    <t>Picar Caña</t>
  </si>
  <si>
    <t>JM</t>
  </si>
  <si>
    <t>Mayo</t>
  </si>
  <si>
    <t>Aradura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</si>
  <si>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</si>
  <si>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</si>
  <si>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</si>
  <si>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</si>
  <si>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</si>
  <si>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</si>
  <si>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</si>
  <si>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</si>
  <si>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</si>
  <si>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</si>
  <si>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</si>
  <si>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</si>
  <si>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</si>
  <si>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</si>
  <si>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</si>
  <si>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</si>
  <si>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bolsas</t>
  </si>
  <si>
    <t>FERTILIZANTES</t>
  </si>
  <si>
    <t>Urea Granulada</t>
  </si>
  <si>
    <t>kg</t>
  </si>
  <si>
    <t>Option Pro 32% WG(*)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</si>
  <si>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</si>
  <si>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</si>
  <si>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</si>
  <si>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</si>
  <si>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</si>
  <si>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</si>
  <si>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</si>
  <si>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</si>
  <si>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</si>
  <si>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</si>
  <si>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</si>
  <si>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</si>
  <si>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</si>
  <si>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</si>
  <si>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</si>
  <si>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</si>
  <si>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</si>
  <si>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</si>
  <si>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</si>
  <si>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</si>
  <si>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</si>
  <si>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</si>
  <si>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</si>
  <si>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</si>
  <si>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Aplicación  Herbicida/insecticida</t>
  </si>
  <si>
    <t>Doñihue</t>
  </si>
  <si>
    <t xml:space="preserve">Pioneer  33Y74 </t>
  </si>
  <si>
    <t>Induce PH</t>
  </si>
  <si>
    <t xml:space="preserve">Rastraje </t>
  </si>
  <si>
    <t>Traslados (flete)</t>
  </si>
  <si>
    <t>Octubre-febrero</t>
  </si>
  <si>
    <t>HERBICIDAS Y OTRO</t>
  </si>
  <si>
    <t>Heladas - sequia- Lluvias extemporaneas</t>
  </si>
  <si>
    <t xml:space="preserve">Septiembre   </t>
  </si>
  <si>
    <t xml:space="preserve">Octubre- </t>
  </si>
  <si>
    <t>Abril</t>
  </si>
  <si>
    <t>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</si>
  <si>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</si>
  <si>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</si>
  <si>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</t>
  </si>
  <si>
    <t xml:space="preserve">Abril </t>
  </si>
  <si>
    <t>Todas</t>
  </si>
  <si>
    <t>Semilla maiz</t>
  </si>
  <si>
    <t>Primagram Gold 660 SC</t>
  </si>
  <si>
    <t>Engeo 247 SC</t>
  </si>
  <si>
    <t>Enero</t>
  </si>
  <si>
    <t>Mezcla 29-14-8</t>
  </si>
  <si>
    <t>Aplicaciòn fertilizante</t>
  </si>
  <si>
    <t>Rastraje (Incorporación Herbicida/Insecticida)</t>
  </si>
  <si>
    <t>Orthene 75 WP</t>
  </si>
  <si>
    <t>2.  Precio de Insumos corresponde a  precios  colocados en el predio.</t>
  </si>
  <si>
    <t>3. Los insumos aplicados (tipo y dosis) son referenciales y deben correspoder al territorio en particular.</t>
  </si>
  <si>
    <t>4. El costo de la maquinaria incluye costo del operador, combustible y  arriendo de la maquinaria propiamente tal.</t>
  </si>
  <si>
    <t>5. El  costo de la mano de obra incluye impuestos e  imposiciones.</t>
  </si>
  <si>
    <t>Diciembre-Febrero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</si>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</sst>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8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5" fillId="3" borderId="4" xfId="0" applyNumberFormat="1" applyFont="1" applyFill="1" applyBorder="1" applyAlignment="1">
      <alignment vertical="center" wrapText="1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9" fontId="3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6" borderId="14" xfId="0" applyFont="1" applyFill="1" applyBorder="1" applyAlignment="1"/>
    <xf numFmtId="49" fontId="3" fillId="2" borderId="2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49" fontId="3" fillId="7" borderId="26" xfId="0" applyNumberFormat="1" applyFont="1" applyFill="1" applyBorder="1" applyAlignment="1">
      <alignment vertical="center"/>
    </xf>
    <xf numFmtId="167" fontId="3" fillId="7" borderId="27" xfId="0" applyNumberFormat="1" applyFont="1" applyFill="1" applyBorder="1" applyAlignment="1">
      <alignment vertical="center"/>
    </xf>
    <xf numFmtId="9" fontId="3" fillId="7" borderId="28" xfId="0" applyNumberFormat="1" applyFont="1" applyFill="1" applyBorder="1" applyAlignment="1">
      <alignment vertical="center"/>
    </xf>
    <xf numFmtId="49" fontId="3" fillId="7" borderId="37" xfId="0" applyNumberFormat="1" applyFont="1" applyFill="1" applyBorder="1" applyAlignment="1">
      <alignment vertical="center"/>
    </xf>
    <xf numFmtId="0" fontId="3" fillId="7" borderId="38" xfId="0" applyNumberFormat="1" applyFont="1" applyFill="1" applyBorder="1" applyAlignment="1">
      <alignment vertical="center"/>
    </xf>
    <xf numFmtId="0" fontId="3" fillId="7" borderId="39" xfId="0" applyNumberFormat="1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66" fontId="3" fillId="2" borderId="14" xfId="0" applyNumberFormat="1" applyFont="1" applyFill="1" applyBorder="1" applyAlignment="1">
      <alignment vertical="center"/>
    </xf>
    <xf numFmtId="167" fontId="3" fillId="7" borderId="28" xfId="0" applyNumberFormat="1" applyFont="1" applyFill="1" applyBorder="1" applyAlignment="1">
      <alignment vertical="center"/>
    </xf>
    <xf numFmtId="49" fontId="3" fillId="7" borderId="42" xfId="0" applyNumberFormat="1" applyFont="1" applyFill="1" applyBorder="1" applyAlignment="1">
      <alignment vertical="center"/>
    </xf>
    <xf numFmtId="49" fontId="3" fillId="7" borderId="43" xfId="0" applyNumberFormat="1" applyFont="1" applyFill="1" applyBorder="1" applyAlignment="1">
      <alignment vertical="center"/>
    </xf>
    <xf numFmtId="49" fontId="1" fillId="7" borderId="44" xfId="0" applyNumberFormat="1" applyFont="1" applyFill="1" applyBorder="1" applyAlignment="1"/>
    <xf numFmtId="0" fontId="1" fillId="8" borderId="47" xfId="0" applyFont="1" applyFill="1" applyBorder="1" applyAlignment="1"/>
    <xf numFmtId="0" fontId="5" fillId="8" borderId="45" xfId="0" applyFont="1" applyFill="1" applyBorder="1" applyAlignment="1">
      <alignment vertical="center"/>
    </xf>
    <xf numFmtId="49" fontId="7" fillId="8" borderId="46" xfId="0" applyNumberFormat="1" applyFont="1" applyFill="1" applyBorder="1" applyAlignment="1">
      <alignment vertical="center"/>
    </xf>
    <xf numFmtId="0" fontId="5" fillId="8" borderId="46" xfId="0" applyFont="1" applyFill="1" applyBorder="1" applyAlignment="1">
      <alignment vertical="center"/>
    </xf>
    <xf numFmtId="0" fontId="5" fillId="8" borderId="47" xfId="0" applyFont="1" applyFill="1" applyBorder="1" applyAlignment="1">
      <alignment vertical="center"/>
    </xf>
    <xf numFmtId="49" fontId="7" fillId="8" borderId="45" xfId="0" applyNumberFormat="1" applyFont="1" applyFill="1" applyBorder="1" applyAlignment="1">
      <alignment vertical="center"/>
    </xf>
    <xf numFmtId="0" fontId="3" fillId="8" borderId="46" xfId="0" applyFont="1" applyFill="1" applyBorder="1" applyAlignment="1">
      <alignment vertical="center"/>
    </xf>
    <xf numFmtId="0" fontId="0" fillId="2" borderId="48" xfId="0" applyFill="1" applyBorder="1"/>
    <xf numFmtId="3" fontId="8" fillId="0" borderId="49" xfId="0" applyNumberFormat="1" applyFont="1" applyBorder="1" applyAlignment="1">
      <alignment horizontal="right"/>
    </xf>
    <xf numFmtId="0" fontId="1" fillId="2" borderId="6" xfId="0" applyFont="1" applyFill="1" applyBorder="1"/>
    <xf numFmtId="49" fontId="2" fillId="3" borderId="40" xfId="0" applyNumberFormat="1" applyFont="1" applyFill="1" applyBorder="1" applyAlignment="1">
      <alignment horizontal="left" wrapText="1"/>
    </xf>
    <xf numFmtId="49" fontId="2" fillId="3" borderId="41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40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3" fontId="8" fillId="0" borderId="49" xfId="0" applyNumberFormat="1" applyFont="1" applyBorder="1" applyAlignment="1">
      <alignment horizontal="right" wrapText="1"/>
    </xf>
    <xf numFmtId="49" fontId="1" fillId="2" borderId="40" xfId="0" applyNumberFormat="1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9" fillId="2" borderId="7" xfId="0" applyFont="1" applyFill="1" applyBorder="1" applyAlignment="1">
      <alignment wrapText="1"/>
    </xf>
    <xf numFmtId="14" fontId="9" fillId="2" borderId="8" xfId="0" applyNumberFormat="1" applyFont="1" applyFill="1" applyBorder="1" applyAlignment="1"/>
    <xf numFmtId="0" fontId="9" fillId="2" borderId="3" xfId="0" applyFont="1" applyFill="1" applyBorder="1" applyAlignment="1"/>
    <xf numFmtId="0" fontId="9" fillId="2" borderId="8" xfId="0" applyFont="1" applyFill="1" applyBorder="1" applyAlignment="1"/>
    <xf numFmtId="0" fontId="9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50" xfId="0" applyFont="1" applyFill="1" applyBorder="1" applyAlignment="1"/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>
      <alignment horizontal="left"/>
    </xf>
    <xf numFmtId="0" fontId="9" fillId="2" borderId="10" xfId="0" applyFont="1" applyFill="1" applyBorder="1" applyAlignment="1"/>
    <xf numFmtId="0" fontId="9" fillId="2" borderId="10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0" fontId="0" fillId="0" borderId="48" xfId="0" applyFill="1" applyBorder="1"/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1" fillId="3" borderId="11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2" borderId="13" xfId="0" applyFont="1" applyFill="1" applyBorder="1" applyAlignment="1"/>
    <xf numFmtId="3" fontId="9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1" fillId="0" borderId="11" xfId="0" applyFont="1" applyFill="1" applyBorder="1" applyAlignment="1">
      <alignment vertical="center" wrapText="1"/>
    </xf>
    <xf numFmtId="0" fontId="9" fillId="2" borderId="15" xfId="0" applyFont="1" applyFill="1" applyBorder="1" applyAlignment="1"/>
    <xf numFmtId="3" fontId="9" fillId="2" borderId="15" xfId="0" applyNumberFormat="1" applyFont="1" applyFill="1" applyBorder="1" applyAlignment="1"/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6" fontId="13" fillId="5" borderId="18" xfId="0" applyNumberFormat="1" applyFont="1" applyFill="1" applyBorder="1" applyAlignment="1">
      <alignment vertical="center"/>
    </xf>
    <xf numFmtId="49" fontId="13" fillId="3" borderId="19" xfId="0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166" fontId="13" fillId="3" borderId="20" xfId="0" applyNumberFormat="1" applyFont="1" applyFill="1" applyBorder="1" applyAlignment="1">
      <alignment vertical="center"/>
    </xf>
    <xf numFmtId="49" fontId="13" fillId="5" borderId="19" xfId="0" applyNumberFormat="1" applyFont="1" applyFill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166" fontId="13" fillId="5" borderId="20" xfId="0" applyNumberFormat="1" applyFont="1" applyFill="1" applyBorder="1" applyAlignment="1">
      <alignment vertical="center"/>
    </xf>
    <xf numFmtId="49" fontId="13" fillId="5" borderId="21" xfId="0" applyNumberFormat="1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166" fontId="13" fillId="9" borderId="23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166" fontId="1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73269</xdr:rowOff>
    </xdr:from>
    <xdr:to>
      <xdr:col>7</xdr:col>
      <xdr:colOff>22252</xdr:colOff>
      <xdr:row>7</xdr:row>
      <xdr:rowOff>153864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69"/>
          <a:ext cx="5949733" cy="1414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topLeftCell="B1" zoomScale="136" zoomScaleNormal="136" workbookViewId="0">
      <selection activeCell="D9" sqref="D9"/>
    </sheetView>
  </sheetViews>
  <sheetFormatPr baseColWidth="10" defaultColWidth="10.85546875" defaultRowHeight="11.25" customHeight="1" x14ac:dyDescent="0.25"/>
  <cols>
    <col min="1" max="1" width="10.85546875" style="5"/>
    <col min="2" max="2" width="16.7109375" style="4" customWidth="1"/>
    <col min="3" max="3" width="19.42578125" style="4" customWidth="1"/>
    <col min="4" max="4" width="9.42578125" style="4" customWidth="1"/>
    <col min="5" max="5" width="14.42578125" style="4" customWidth="1"/>
    <col min="6" max="6" width="11" style="4" customWidth="1"/>
    <col min="7" max="7" width="17.85546875" style="4" customWidth="1"/>
    <col min="8" max="255" width="10.85546875" style="4" customWidth="1"/>
    <col min="256" max="16384" width="10.85546875" style="5"/>
  </cols>
  <sheetData>
    <row r="1" spans="1:255" ht="15" customHeight="1" x14ac:dyDescent="0.25">
      <c r="B1" s="3"/>
      <c r="C1" s="3"/>
      <c r="D1" s="3"/>
      <c r="E1" s="3"/>
      <c r="F1" s="3"/>
      <c r="G1" s="3"/>
    </row>
    <row r="2" spans="1:255" ht="15" customHeight="1" x14ac:dyDescent="0.25">
      <c r="B2" s="3"/>
      <c r="C2" s="3"/>
      <c r="D2" s="3"/>
      <c r="E2" s="3"/>
      <c r="F2" s="3"/>
      <c r="G2" s="3"/>
    </row>
    <row r="3" spans="1:255" ht="15" customHeight="1" x14ac:dyDescent="0.25">
      <c r="B3" s="3"/>
      <c r="C3" s="3"/>
      <c r="D3" s="3"/>
      <c r="E3" s="3"/>
      <c r="F3" s="3"/>
      <c r="G3" s="3"/>
    </row>
    <row r="4" spans="1:255" ht="15" customHeight="1" x14ac:dyDescent="0.25">
      <c r="B4" s="3"/>
      <c r="C4" s="3"/>
      <c r="D4" s="3"/>
      <c r="E4" s="3"/>
      <c r="F4" s="3"/>
      <c r="G4" s="3"/>
    </row>
    <row r="5" spans="1:255" ht="15" customHeight="1" x14ac:dyDescent="0.25">
      <c r="B5" s="3"/>
      <c r="C5" s="3"/>
      <c r="D5" s="3"/>
      <c r="E5" s="3"/>
      <c r="F5" s="3"/>
      <c r="G5" s="3"/>
    </row>
    <row r="6" spans="1:255" ht="15" customHeight="1" x14ac:dyDescent="0.25">
      <c r="B6" s="3"/>
      <c r="C6" s="3"/>
      <c r="D6" s="3"/>
      <c r="E6" s="3"/>
      <c r="F6" s="3"/>
      <c r="G6" s="3"/>
    </row>
    <row r="7" spans="1:255" ht="15" customHeight="1" x14ac:dyDescent="0.25">
      <c r="B7" s="3"/>
      <c r="C7" s="3"/>
      <c r="D7" s="3"/>
      <c r="E7" s="3"/>
      <c r="F7" s="3"/>
      <c r="G7" s="3"/>
    </row>
    <row r="8" spans="1:255" ht="15" customHeight="1" x14ac:dyDescent="0.25">
      <c r="B8" s="6"/>
      <c r="C8" s="7"/>
      <c r="D8" s="3"/>
      <c r="E8" s="7"/>
      <c r="F8" s="7"/>
      <c r="G8" s="7"/>
    </row>
    <row r="9" spans="1:255" s="60" customFormat="1" ht="27.75" customHeight="1" x14ac:dyDescent="0.25">
      <c r="A9" s="54"/>
      <c r="B9" s="8" t="s">
        <v>0</v>
      </c>
      <c r="C9" s="55" t="s">
        <v>1</v>
      </c>
      <c r="D9" s="56"/>
      <c r="E9" s="57" t="s">
        <v>2</v>
      </c>
      <c r="F9" s="58"/>
      <c r="G9" s="55">
        <v>160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</row>
    <row r="10" spans="1:255" s="60" customFormat="1" ht="25.5" customHeight="1" x14ac:dyDescent="0.25">
      <c r="A10" s="54"/>
      <c r="B10" s="1" t="s">
        <v>3</v>
      </c>
      <c r="C10" s="55" t="s">
        <v>85</v>
      </c>
      <c r="D10" s="56"/>
      <c r="E10" s="61" t="s">
        <v>4</v>
      </c>
      <c r="F10" s="62"/>
      <c r="G10" s="55" t="s">
        <v>99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</row>
    <row r="11" spans="1:255" s="60" customFormat="1" ht="18" customHeight="1" x14ac:dyDescent="0.25">
      <c r="A11" s="54"/>
      <c r="B11" s="1" t="s">
        <v>5</v>
      </c>
      <c r="C11" s="55" t="s">
        <v>6</v>
      </c>
      <c r="D11" s="56"/>
      <c r="E11" s="61" t="s">
        <v>7</v>
      </c>
      <c r="F11" s="62"/>
      <c r="G11" s="55">
        <v>35700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</row>
    <row r="12" spans="1:255" s="60" customFormat="1" ht="11.25" customHeight="1" x14ac:dyDescent="0.25">
      <c r="A12" s="54"/>
      <c r="B12" s="1" t="s">
        <v>8</v>
      </c>
      <c r="C12" s="55" t="s">
        <v>9</v>
      </c>
      <c r="D12" s="56"/>
      <c r="E12" s="63" t="s">
        <v>10</v>
      </c>
      <c r="F12" s="64"/>
      <c r="G12" s="55">
        <f>(G9*G11)</f>
        <v>5712000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</row>
    <row r="13" spans="1:255" s="60" customFormat="1" ht="15" customHeight="1" x14ac:dyDescent="0.25">
      <c r="A13" s="54"/>
      <c r="B13" s="1" t="s">
        <v>11</v>
      </c>
      <c r="C13" s="55" t="s">
        <v>84</v>
      </c>
      <c r="D13" s="56"/>
      <c r="E13" s="61" t="s">
        <v>12</v>
      </c>
      <c r="F13" s="62"/>
      <c r="G13" s="55" t="s">
        <v>13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</row>
    <row r="14" spans="1:255" s="60" customFormat="1" ht="15" x14ac:dyDescent="0.25">
      <c r="A14" s="54"/>
      <c r="B14" s="1" t="s">
        <v>14</v>
      </c>
      <c r="C14" s="65" t="s">
        <v>100</v>
      </c>
      <c r="D14" s="56"/>
      <c r="E14" s="61" t="s">
        <v>15</v>
      </c>
      <c r="F14" s="62"/>
      <c r="G14" s="65" t="s">
        <v>99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</row>
    <row r="15" spans="1:255" s="60" customFormat="1" ht="25.5" customHeight="1" x14ac:dyDescent="0.25">
      <c r="A15" s="54"/>
      <c r="B15" s="1" t="s">
        <v>16</v>
      </c>
      <c r="C15" s="65" t="s">
        <v>104</v>
      </c>
      <c r="D15" s="56"/>
      <c r="E15" s="66" t="s">
        <v>17</v>
      </c>
      <c r="F15" s="67"/>
      <c r="G15" s="65" t="s">
        <v>91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</row>
    <row r="16" spans="1:255" customFormat="1" ht="12" customHeight="1" x14ac:dyDescent="0.25">
      <c r="A16" s="68"/>
      <c r="B16" s="69"/>
      <c r="C16" s="70"/>
      <c r="D16" s="71"/>
      <c r="E16" s="72"/>
      <c r="F16" s="72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</row>
    <row r="17" spans="1:255" customFormat="1" ht="12" customHeight="1" x14ac:dyDescent="0.25">
      <c r="A17" s="75"/>
      <c r="B17" s="76" t="s">
        <v>18</v>
      </c>
      <c r="C17" s="77"/>
      <c r="D17" s="77"/>
      <c r="E17" s="77"/>
      <c r="F17" s="77"/>
      <c r="G17" s="77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</row>
    <row r="18" spans="1:255" customFormat="1" ht="12" customHeight="1" x14ac:dyDescent="0.25">
      <c r="A18" s="68"/>
      <c r="B18" s="78"/>
      <c r="C18" s="79"/>
      <c r="D18" s="79"/>
      <c r="E18" s="79"/>
      <c r="F18" s="80"/>
      <c r="G18" s="81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</row>
    <row r="19" spans="1:255" customFormat="1" ht="12" customHeight="1" x14ac:dyDescent="0.25">
      <c r="A19" s="82"/>
      <c r="B19" s="9" t="s">
        <v>19</v>
      </c>
      <c r="C19" s="10"/>
      <c r="D19" s="11"/>
      <c r="E19" s="11"/>
      <c r="F19" s="12"/>
      <c r="G19" s="8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</row>
    <row r="20" spans="1:255" customFormat="1" ht="24" customHeight="1" x14ac:dyDescent="0.25">
      <c r="A20" s="82"/>
      <c r="B20" s="13" t="s">
        <v>20</v>
      </c>
      <c r="C20" s="14" t="s">
        <v>21</v>
      </c>
      <c r="D20" s="14" t="s">
        <v>22</v>
      </c>
      <c r="E20" s="13" t="s">
        <v>23</v>
      </c>
      <c r="F20" s="14" t="s">
        <v>24</v>
      </c>
      <c r="G20" s="13" t="s">
        <v>25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</row>
    <row r="21" spans="1:255" s="90" customFormat="1" ht="25.5" x14ac:dyDescent="0.25">
      <c r="A21" s="84"/>
      <c r="B21" s="99" t="s">
        <v>28</v>
      </c>
      <c r="C21" s="86" t="s">
        <v>26</v>
      </c>
      <c r="D21" s="86">
        <v>2</v>
      </c>
      <c r="E21" s="86" t="s">
        <v>27</v>
      </c>
      <c r="F21" s="87">
        <v>25000</v>
      </c>
      <c r="G21" s="88">
        <f>(D21*F21)</f>
        <v>50000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</row>
    <row r="22" spans="1:255" s="90" customFormat="1" ht="12" customHeight="1" x14ac:dyDescent="0.25">
      <c r="A22" s="84"/>
      <c r="B22" s="85" t="s">
        <v>29</v>
      </c>
      <c r="C22" s="86" t="s">
        <v>26</v>
      </c>
      <c r="D22" s="86">
        <v>11</v>
      </c>
      <c r="E22" s="86" t="s">
        <v>89</v>
      </c>
      <c r="F22" s="87">
        <v>25000</v>
      </c>
      <c r="G22" s="88">
        <f>(D22*F22)</f>
        <v>275000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</row>
    <row r="23" spans="1:255" customFormat="1" ht="11.25" customHeight="1" x14ac:dyDescent="0.25">
      <c r="A23" s="74"/>
      <c r="B23" s="91" t="s">
        <v>30</v>
      </c>
      <c r="C23" s="92"/>
      <c r="D23" s="92"/>
      <c r="E23" s="92"/>
      <c r="F23" s="93"/>
      <c r="G23" s="94">
        <f>SUM(G21:G22)</f>
        <v>325000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</row>
    <row r="24" spans="1:255" customFormat="1" ht="15.75" customHeight="1" x14ac:dyDescent="0.25">
      <c r="A24" s="82"/>
      <c r="B24" s="95"/>
      <c r="C24" s="96"/>
      <c r="D24" s="96"/>
      <c r="E24" s="96"/>
      <c r="F24" s="97"/>
      <c r="G24" s="97"/>
      <c r="H24" s="74"/>
      <c r="I24" s="74"/>
      <c r="J24" s="74"/>
      <c r="K24" s="98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</row>
    <row r="25" spans="1:255" customFormat="1" ht="12" customHeight="1" x14ac:dyDescent="0.25">
      <c r="A25" s="82"/>
      <c r="B25" s="9" t="s">
        <v>31</v>
      </c>
      <c r="C25" s="10"/>
      <c r="D25" s="11"/>
      <c r="E25" s="11"/>
      <c r="F25" s="12"/>
      <c r="G25" s="8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</row>
    <row r="26" spans="1:255" customFormat="1" ht="24" customHeight="1" x14ac:dyDescent="0.25">
      <c r="A26" s="82"/>
      <c r="B26" s="13" t="s">
        <v>20</v>
      </c>
      <c r="C26" s="14" t="s">
        <v>21</v>
      </c>
      <c r="D26" s="14" t="s">
        <v>22</v>
      </c>
      <c r="E26" s="13" t="s">
        <v>23</v>
      </c>
      <c r="F26" s="14" t="s">
        <v>24</v>
      </c>
      <c r="G26" s="13" t="s">
        <v>25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</row>
    <row r="27" spans="1:255" s="90" customFormat="1" ht="12" customHeight="1" x14ac:dyDescent="0.25">
      <c r="A27" s="84"/>
      <c r="B27" s="85"/>
      <c r="C27" s="86"/>
      <c r="D27" s="86"/>
      <c r="E27" s="86"/>
      <c r="F27" s="87"/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</row>
    <row r="28" spans="1:255" customFormat="1" ht="11.25" customHeight="1" x14ac:dyDescent="0.25">
      <c r="A28" s="74"/>
      <c r="B28" s="91" t="s">
        <v>32</v>
      </c>
      <c r="C28" s="92"/>
      <c r="D28" s="92"/>
      <c r="E28" s="92"/>
      <c r="F28" s="93"/>
      <c r="G28" s="94">
        <f>SUM(G27)</f>
        <v>0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</row>
    <row r="29" spans="1:255" customFormat="1" ht="15.75" customHeight="1" x14ac:dyDescent="0.25">
      <c r="A29" s="82"/>
      <c r="B29" s="95"/>
      <c r="C29" s="96"/>
      <c r="D29" s="96"/>
      <c r="E29" s="96"/>
      <c r="F29" s="97"/>
      <c r="G29" s="97"/>
      <c r="H29" s="74"/>
      <c r="I29" s="74"/>
      <c r="J29" s="74"/>
      <c r="K29" s="98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  <c r="IR29" s="74"/>
      <c r="IS29" s="74"/>
      <c r="IT29" s="74"/>
      <c r="IU29" s="74"/>
    </row>
    <row r="30" spans="1:255" customFormat="1" ht="12" customHeight="1" x14ac:dyDescent="0.25">
      <c r="A30" s="82"/>
      <c r="B30" s="9" t="s">
        <v>33</v>
      </c>
      <c r="C30" s="10"/>
      <c r="D30" s="11"/>
      <c r="E30" s="11"/>
      <c r="F30" s="12"/>
      <c r="G30" s="8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</row>
    <row r="31" spans="1:255" customFormat="1" ht="24" customHeight="1" x14ac:dyDescent="0.25">
      <c r="A31" s="82"/>
      <c r="B31" s="13" t="s">
        <v>20</v>
      </c>
      <c r="C31" s="14" t="s">
        <v>21</v>
      </c>
      <c r="D31" s="14" t="s">
        <v>22</v>
      </c>
      <c r="E31" s="13" t="s">
        <v>23</v>
      </c>
      <c r="F31" s="14" t="s">
        <v>24</v>
      </c>
      <c r="G31" s="13" t="s">
        <v>25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</row>
    <row r="32" spans="1:255" s="90" customFormat="1" ht="12" customHeight="1" x14ac:dyDescent="0.25">
      <c r="A32" s="84"/>
      <c r="B32" s="99" t="s">
        <v>34</v>
      </c>
      <c r="C32" s="86" t="s">
        <v>35</v>
      </c>
      <c r="D32" s="86">
        <v>0.3</v>
      </c>
      <c r="E32" s="86" t="s">
        <v>36</v>
      </c>
      <c r="F32" s="87">
        <v>175003.5</v>
      </c>
      <c r="G32" s="88">
        <f t="shared" ref="G32:G44" si="0">(D32*F32)</f>
        <v>52501.049999999996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s="90" customFormat="1" ht="15" x14ac:dyDescent="0.25">
      <c r="A33" s="84"/>
      <c r="B33" s="99" t="s">
        <v>106</v>
      </c>
      <c r="C33" s="86" t="s">
        <v>35</v>
      </c>
      <c r="D33" s="86">
        <v>0.1</v>
      </c>
      <c r="E33" s="86" t="s">
        <v>36</v>
      </c>
      <c r="F33" s="87">
        <v>126000</v>
      </c>
      <c r="G33" s="88">
        <f t="shared" si="0"/>
        <v>12600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</row>
    <row r="34" spans="1:255" s="90" customFormat="1" ht="12" customHeight="1" x14ac:dyDescent="0.25">
      <c r="A34" s="84"/>
      <c r="B34" s="99" t="s">
        <v>87</v>
      </c>
      <c r="C34" s="86" t="s">
        <v>35</v>
      </c>
      <c r="D34" s="86">
        <v>0.2</v>
      </c>
      <c r="E34" s="86" t="s">
        <v>36</v>
      </c>
      <c r="F34" s="87">
        <v>131250</v>
      </c>
      <c r="G34" s="88">
        <f t="shared" si="0"/>
        <v>26250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 x14ac:dyDescent="0.25">
      <c r="A35" s="84"/>
      <c r="B35" s="99" t="s">
        <v>37</v>
      </c>
      <c r="C35" s="86" t="s">
        <v>35</v>
      </c>
      <c r="D35" s="86">
        <v>1</v>
      </c>
      <c r="E35" s="86" t="s">
        <v>92</v>
      </c>
      <c r="F35" s="87">
        <v>94500</v>
      </c>
      <c r="G35" s="88">
        <f t="shared" si="0"/>
        <v>94500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 x14ac:dyDescent="0.25">
      <c r="A36" s="84"/>
      <c r="B36" s="99" t="s">
        <v>87</v>
      </c>
      <c r="C36" s="86" t="s">
        <v>35</v>
      </c>
      <c r="D36" s="86">
        <v>2</v>
      </c>
      <c r="E36" s="86" t="s">
        <v>92</v>
      </c>
      <c r="F36" s="87">
        <v>31500</v>
      </c>
      <c r="G36" s="88">
        <f t="shared" si="0"/>
        <v>63000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12" customHeight="1" x14ac:dyDescent="0.25">
      <c r="A37" s="84"/>
      <c r="B37" s="99" t="s">
        <v>83</v>
      </c>
      <c r="C37" s="86" t="s">
        <v>35</v>
      </c>
      <c r="D37" s="86">
        <v>0.125</v>
      </c>
      <c r="E37" s="86" t="s">
        <v>92</v>
      </c>
      <c r="F37" s="87">
        <v>131250</v>
      </c>
      <c r="G37" s="88">
        <f t="shared" si="0"/>
        <v>16406.25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s="90" customFormat="1" ht="25.5" x14ac:dyDescent="0.25">
      <c r="A38" s="84"/>
      <c r="B38" s="99" t="s">
        <v>107</v>
      </c>
      <c r="C38" s="86" t="s">
        <v>35</v>
      </c>
      <c r="D38" s="86">
        <v>0.2</v>
      </c>
      <c r="E38" s="86" t="s">
        <v>92</v>
      </c>
      <c r="F38" s="87">
        <v>131250</v>
      </c>
      <c r="G38" s="88">
        <f t="shared" si="0"/>
        <v>26250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</row>
    <row r="39" spans="1:255" s="90" customFormat="1" ht="12" customHeight="1" x14ac:dyDescent="0.25">
      <c r="A39" s="84"/>
      <c r="B39" s="99" t="s">
        <v>41</v>
      </c>
      <c r="C39" s="86" t="s">
        <v>35</v>
      </c>
      <c r="D39" s="86">
        <v>0.2</v>
      </c>
      <c r="E39" s="86" t="s">
        <v>38</v>
      </c>
      <c r="F39" s="87">
        <v>52500</v>
      </c>
      <c r="G39" s="88">
        <f t="shared" si="0"/>
        <v>10500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</row>
    <row r="40" spans="1:255" s="90" customFormat="1" ht="12" customHeight="1" x14ac:dyDescent="0.25">
      <c r="A40" s="84"/>
      <c r="B40" s="99" t="s">
        <v>42</v>
      </c>
      <c r="C40" s="86" t="s">
        <v>35</v>
      </c>
      <c r="D40" s="86">
        <v>0.2</v>
      </c>
      <c r="E40" s="86" t="s">
        <v>95</v>
      </c>
      <c r="F40" s="87">
        <v>262500</v>
      </c>
      <c r="G40" s="88">
        <f t="shared" si="0"/>
        <v>52500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</row>
    <row r="41" spans="1:255" s="90" customFormat="1" ht="25.5" x14ac:dyDescent="0.25">
      <c r="A41" s="84"/>
      <c r="B41" s="99" t="s">
        <v>39</v>
      </c>
      <c r="C41" s="86" t="s">
        <v>35</v>
      </c>
      <c r="D41" s="86">
        <v>0.125</v>
      </c>
      <c r="E41" s="86" t="s">
        <v>93</v>
      </c>
      <c r="F41" s="87">
        <v>131250</v>
      </c>
      <c r="G41" s="88">
        <f t="shared" si="0"/>
        <v>16406.25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</row>
    <row r="42" spans="1:255" s="90" customFormat="1" ht="12" customHeight="1" x14ac:dyDescent="0.25">
      <c r="A42" s="84"/>
      <c r="B42" s="99" t="s">
        <v>43</v>
      </c>
      <c r="C42" s="86" t="s">
        <v>35</v>
      </c>
      <c r="D42" s="86">
        <v>1</v>
      </c>
      <c r="E42" s="86" t="s">
        <v>38</v>
      </c>
      <c r="F42" s="87">
        <v>13125</v>
      </c>
      <c r="G42" s="88">
        <f t="shared" si="0"/>
        <v>13125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</row>
    <row r="43" spans="1:255" s="90" customFormat="1" ht="25.5" x14ac:dyDescent="0.25">
      <c r="A43" s="84"/>
      <c r="B43" s="99" t="s">
        <v>44</v>
      </c>
      <c r="C43" s="86" t="s">
        <v>35</v>
      </c>
      <c r="D43" s="86">
        <v>1</v>
      </c>
      <c r="E43" s="86" t="s">
        <v>45</v>
      </c>
      <c r="F43" s="87">
        <v>31500</v>
      </c>
      <c r="G43" s="88">
        <f t="shared" si="0"/>
        <v>31500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 x14ac:dyDescent="0.25">
      <c r="A44" s="84"/>
      <c r="B44" s="99" t="s">
        <v>46</v>
      </c>
      <c r="C44" s="86" t="s">
        <v>35</v>
      </c>
      <c r="D44" s="86">
        <v>1</v>
      </c>
      <c r="E44" s="86" t="s">
        <v>94</v>
      </c>
      <c r="F44" s="87">
        <v>315000</v>
      </c>
      <c r="G44" s="88">
        <f t="shared" si="0"/>
        <v>315000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customFormat="1" ht="11.25" customHeight="1" x14ac:dyDescent="0.25">
      <c r="A45" s="74"/>
      <c r="B45" s="91" t="s">
        <v>48</v>
      </c>
      <c r="C45" s="92"/>
      <c r="D45" s="92"/>
      <c r="E45" s="92"/>
      <c r="F45" s="93"/>
      <c r="G45" s="94">
        <f>SUM(G32:G44)</f>
        <v>730538.55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</row>
    <row r="46" spans="1:255" customFormat="1" ht="15.75" customHeight="1" x14ac:dyDescent="0.25">
      <c r="A46" s="82"/>
      <c r="B46" s="95"/>
      <c r="C46" s="96"/>
      <c r="D46" s="96"/>
      <c r="E46" s="96"/>
      <c r="F46" s="97"/>
      <c r="G46" s="97"/>
      <c r="H46" s="74"/>
      <c r="I46" s="74"/>
      <c r="J46" s="74"/>
      <c r="K46" s="9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4"/>
      <c r="HI46" s="74"/>
      <c r="HJ46" s="74"/>
      <c r="HK46" s="74"/>
      <c r="HL46" s="74"/>
      <c r="HM46" s="74"/>
      <c r="HN46" s="74"/>
      <c r="HO46" s="74"/>
      <c r="HP46" s="74"/>
      <c r="HQ46" s="74"/>
      <c r="HR46" s="74"/>
      <c r="HS46" s="74"/>
      <c r="HT46" s="74"/>
      <c r="HU46" s="74"/>
      <c r="HV46" s="74"/>
      <c r="HW46" s="74"/>
      <c r="HX46" s="74"/>
      <c r="HY46" s="74"/>
      <c r="HZ46" s="74"/>
      <c r="IA46" s="74"/>
      <c r="IB46" s="74"/>
      <c r="IC46" s="74"/>
      <c r="ID46" s="74"/>
      <c r="IE46" s="74"/>
      <c r="IF46" s="74"/>
      <c r="IG46" s="74"/>
      <c r="IH46" s="74"/>
      <c r="II46" s="74"/>
      <c r="IJ46" s="74"/>
      <c r="IK46" s="74"/>
      <c r="IL46" s="74"/>
      <c r="IM46" s="74"/>
      <c r="IN46" s="74"/>
      <c r="IO46" s="74"/>
      <c r="IP46" s="74"/>
      <c r="IQ46" s="74"/>
      <c r="IR46" s="74"/>
      <c r="IS46" s="74"/>
      <c r="IT46" s="74"/>
      <c r="IU46" s="74"/>
    </row>
    <row r="47" spans="1:255" customFormat="1" ht="12" customHeight="1" x14ac:dyDescent="0.25">
      <c r="A47" s="82"/>
      <c r="B47" s="9" t="s">
        <v>49</v>
      </c>
      <c r="C47" s="10"/>
      <c r="D47" s="11"/>
      <c r="E47" s="11"/>
      <c r="F47" s="12"/>
      <c r="G47" s="8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  <c r="HG47" s="74"/>
      <c r="HH47" s="74"/>
      <c r="HI47" s="74"/>
      <c r="HJ47" s="74"/>
      <c r="HK47" s="74"/>
      <c r="HL47" s="74"/>
      <c r="HM47" s="74"/>
      <c r="HN47" s="74"/>
      <c r="HO47" s="74"/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4"/>
      <c r="IE47" s="74"/>
      <c r="IF47" s="74"/>
      <c r="IG47" s="74"/>
      <c r="IH47" s="74"/>
      <c r="II47" s="74"/>
      <c r="IJ47" s="74"/>
      <c r="IK47" s="74"/>
      <c r="IL47" s="74"/>
      <c r="IM47" s="74"/>
      <c r="IN47" s="74"/>
      <c r="IO47" s="74"/>
      <c r="IP47" s="74"/>
      <c r="IQ47" s="74"/>
      <c r="IR47" s="74"/>
      <c r="IS47" s="74"/>
      <c r="IT47" s="74"/>
      <c r="IU47" s="74"/>
    </row>
    <row r="48" spans="1:255" customFormat="1" ht="24" customHeight="1" x14ac:dyDescent="0.25">
      <c r="A48" s="82"/>
      <c r="B48" s="13" t="s">
        <v>50</v>
      </c>
      <c r="C48" s="14" t="s">
        <v>51</v>
      </c>
      <c r="D48" s="14" t="s">
        <v>52</v>
      </c>
      <c r="E48" s="13" t="s">
        <v>23</v>
      </c>
      <c r="F48" s="14" t="s">
        <v>24</v>
      </c>
      <c r="G48" s="13" t="s">
        <v>25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4"/>
      <c r="HP48" s="74"/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4"/>
      <c r="IC48" s="74"/>
      <c r="ID48" s="74"/>
      <c r="IE48" s="74"/>
      <c r="IF48" s="74"/>
      <c r="IG48" s="74"/>
      <c r="IH48" s="74"/>
      <c r="II48" s="74"/>
      <c r="IJ48" s="74"/>
      <c r="IK48" s="74"/>
      <c r="IL48" s="74"/>
      <c r="IM48" s="74"/>
      <c r="IN48" s="74"/>
      <c r="IO48" s="74"/>
      <c r="IP48" s="74"/>
      <c r="IQ48" s="74"/>
      <c r="IR48" s="74"/>
      <c r="IS48" s="74"/>
      <c r="IT48" s="74"/>
      <c r="IU48" s="74"/>
    </row>
    <row r="49" spans="1:255" s="90" customFormat="1" ht="12" customHeight="1" x14ac:dyDescent="0.25">
      <c r="A49" s="84"/>
      <c r="B49" s="117" t="s">
        <v>53</v>
      </c>
      <c r="C49" s="86"/>
      <c r="D49" s="86"/>
      <c r="E49" s="86"/>
      <c r="F49" s="87"/>
      <c r="G49" s="88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</row>
    <row r="50" spans="1:255" s="90" customFormat="1" ht="12" customHeight="1" x14ac:dyDescent="0.25">
      <c r="A50" s="84"/>
      <c r="B50" s="85" t="s">
        <v>101</v>
      </c>
      <c r="C50" s="86" t="s">
        <v>54</v>
      </c>
      <c r="D50" s="86">
        <v>2.1</v>
      </c>
      <c r="E50" s="86" t="s">
        <v>40</v>
      </c>
      <c r="F50" s="87">
        <v>148000</v>
      </c>
      <c r="G50" s="88">
        <f>(D50*F50)</f>
        <v>310800</v>
      </c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spans="1:255" s="90" customFormat="1" ht="12" customHeight="1" x14ac:dyDescent="0.25">
      <c r="A51" s="84"/>
      <c r="B51" s="117" t="s">
        <v>55</v>
      </c>
      <c r="C51" s="86"/>
      <c r="D51" s="86"/>
      <c r="E51" s="86"/>
      <c r="F51" s="87"/>
      <c r="G51" s="88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</row>
    <row r="52" spans="1:255" s="90" customFormat="1" ht="12" customHeight="1" x14ac:dyDescent="0.25">
      <c r="A52" s="84"/>
      <c r="B52" s="85" t="s">
        <v>56</v>
      </c>
      <c r="C52" s="86" t="s">
        <v>57</v>
      </c>
      <c r="D52" s="86">
        <v>500</v>
      </c>
      <c r="E52" s="86" t="s">
        <v>40</v>
      </c>
      <c r="F52" s="87">
        <v>1038</v>
      </c>
      <c r="G52" s="88">
        <f>(D52*F52)</f>
        <v>519000</v>
      </c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</row>
    <row r="53" spans="1:255" s="90" customFormat="1" ht="12" customHeight="1" x14ac:dyDescent="0.25">
      <c r="A53" s="84"/>
      <c r="B53" s="85" t="s">
        <v>105</v>
      </c>
      <c r="C53" s="86" t="s">
        <v>57</v>
      </c>
      <c r="D53" s="86">
        <v>700</v>
      </c>
      <c r="E53" s="86" t="s">
        <v>40</v>
      </c>
      <c r="F53" s="87">
        <v>1032</v>
      </c>
      <c r="G53" s="88">
        <f>(D53*F53)</f>
        <v>722400</v>
      </c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</row>
    <row r="54" spans="1:255" s="90" customFormat="1" ht="12" customHeight="1" x14ac:dyDescent="0.25">
      <c r="A54" s="84"/>
      <c r="B54" s="117" t="s">
        <v>90</v>
      </c>
      <c r="C54" s="86"/>
      <c r="D54" s="86"/>
      <c r="E54" s="86"/>
      <c r="F54" s="87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</row>
    <row r="55" spans="1:255" s="90" customFormat="1" ht="12" customHeight="1" x14ac:dyDescent="0.25">
      <c r="A55" s="84"/>
      <c r="B55" s="85" t="s">
        <v>102</v>
      </c>
      <c r="C55" s="86" t="s">
        <v>114</v>
      </c>
      <c r="D55" s="86">
        <v>4</v>
      </c>
      <c r="E55" s="86" t="s">
        <v>98</v>
      </c>
      <c r="F55" s="87">
        <v>12650</v>
      </c>
      <c r="G55" s="88">
        <f>(D55*F55)</f>
        <v>50600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</row>
    <row r="56" spans="1:255" s="90" customFormat="1" ht="12" customHeight="1" x14ac:dyDescent="0.25">
      <c r="A56" s="84"/>
      <c r="B56" s="85" t="s">
        <v>86</v>
      </c>
      <c r="C56" s="86" t="s">
        <v>114</v>
      </c>
      <c r="D56" s="86">
        <v>1</v>
      </c>
      <c r="E56" s="86" t="s">
        <v>40</v>
      </c>
      <c r="F56" s="87">
        <v>14350</v>
      </c>
      <c r="G56" s="88">
        <f>(D56*F56)</f>
        <v>14350</v>
      </c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</row>
    <row r="57" spans="1:255" s="90" customFormat="1" ht="12" customHeight="1" x14ac:dyDescent="0.25">
      <c r="A57" s="84"/>
      <c r="B57" s="85" t="s">
        <v>58</v>
      </c>
      <c r="C57" s="86" t="s">
        <v>57</v>
      </c>
      <c r="D57" s="86">
        <v>0.2</v>
      </c>
      <c r="E57" s="86" t="s">
        <v>40</v>
      </c>
      <c r="F57" s="87">
        <v>260000</v>
      </c>
      <c r="G57" s="88">
        <f>(D57*F57)</f>
        <v>52000</v>
      </c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</row>
    <row r="58" spans="1:255" s="90" customFormat="1" ht="12" customHeight="1" x14ac:dyDescent="0.25">
      <c r="A58" s="84"/>
      <c r="B58" s="117" t="s">
        <v>59</v>
      </c>
      <c r="C58" s="86"/>
      <c r="D58" s="86"/>
      <c r="E58" s="86"/>
      <c r="F58" s="87"/>
      <c r="G58" s="88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</row>
    <row r="59" spans="1:255" s="90" customFormat="1" ht="12" customHeight="1" x14ac:dyDescent="0.25">
      <c r="A59" s="84"/>
      <c r="B59" s="85" t="s">
        <v>108</v>
      </c>
      <c r="C59" s="86" t="s">
        <v>57</v>
      </c>
      <c r="D59" s="86">
        <v>1</v>
      </c>
      <c r="E59" s="86" t="s">
        <v>40</v>
      </c>
      <c r="F59" s="87">
        <v>30180</v>
      </c>
      <c r="G59" s="88">
        <f>(D59*F59)</f>
        <v>30180</v>
      </c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</row>
    <row r="60" spans="1:255" s="90" customFormat="1" ht="12" customHeight="1" x14ac:dyDescent="0.25">
      <c r="A60" s="84"/>
      <c r="B60" s="85" t="s">
        <v>103</v>
      </c>
      <c r="C60" s="86" t="s">
        <v>114</v>
      </c>
      <c r="D60" s="86">
        <v>0.5</v>
      </c>
      <c r="E60" s="86" t="s">
        <v>113</v>
      </c>
      <c r="F60" s="87">
        <v>87417</v>
      </c>
      <c r="G60" s="88">
        <f t="shared" ref="G60" si="1">(D60*F60)</f>
        <v>43708.5</v>
      </c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</row>
    <row r="61" spans="1:255" customFormat="1" ht="11.25" customHeight="1" x14ac:dyDescent="0.25">
      <c r="A61" s="74"/>
      <c r="B61" s="91" t="s">
        <v>60</v>
      </c>
      <c r="C61" s="92"/>
      <c r="D61" s="92"/>
      <c r="E61" s="92"/>
      <c r="F61" s="93"/>
      <c r="G61" s="94">
        <f>SUM(G49:G60)</f>
        <v>1743038.5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</row>
    <row r="62" spans="1:255" customFormat="1" ht="15.75" customHeight="1" x14ac:dyDescent="0.25">
      <c r="A62" s="82"/>
      <c r="B62" s="95"/>
      <c r="C62" s="96"/>
      <c r="D62" s="96"/>
      <c r="E62" s="96"/>
      <c r="F62" s="97"/>
      <c r="G62" s="97"/>
      <c r="H62" s="74"/>
      <c r="I62" s="74"/>
      <c r="J62" s="74"/>
      <c r="K62" s="98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  <c r="IR62" s="74"/>
      <c r="IS62" s="74"/>
      <c r="IT62" s="74"/>
      <c r="IU62" s="74"/>
    </row>
    <row r="63" spans="1:255" customFormat="1" ht="12" customHeight="1" x14ac:dyDescent="0.25">
      <c r="A63" s="82"/>
      <c r="B63" s="9" t="s">
        <v>61</v>
      </c>
      <c r="C63" s="10"/>
      <c r="D63" s="11"/>
      <c r="E63" s="11"/>
      <c r="F63" s="12"/>
      <c r="G63" s="8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  <c r="IR63" s="74"/>
      <c r="IS63" s="74"/>
      <c r="IT63" s="74"/>
      <c r="IU63" s="74"/>
    </row>
    <row r="64" spans="1:255" customFormat="1" ht="24" customHeight="1" x14ac:dyDescent="0.25">
      <c r="A64" s="82"/>
      <c r="B64" s="13" t="s">
        <v>62</v>
      </c>
      <c r="C64" s="14" t="s">
        <v>51</v>
      </c>
      <c r="D64" s="14" t="s">
        <v>52</v>
      </c>
      <c r="E64" s="13" t="s">
        <v>23</v>
      </c>
      <c r="F64" s="14" t="s">
        <v>24</v>
      </c>
      <c r="G64" s="13" t="s">
        <v>25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  <c r="IM64" s="74"/>
      <c r="IN64" s="74"/>
      <c r="IO64" s="74"/>
      <c r="IP64" s="74"/>
      <c r="IQ64" s="74"/>
      <c r="IR64" s="74"/>
      <c r="IS64" s="74"/>
      <c r="IT64" s="74"/>
      <c r="IU64" s="74"/>
    </row>
    <row r="65" spans="1:255" s="90" customFormat="1" ht="12" customHeight="1" x14ac:dyDescent="0.25">
      <c r="A65" s="84"/>
      <c r="B65" s="85" t="s">
        <v>88</v>
      </c>
      <c r="C65" s="86" t="s">
        <v>57</v>
      </c>
      <c r="D65" s="86">
        <v>16000</v>
      </c>
      <c r="E65" s="86" t="s">
        <v>47</v>
      </c>
      <c r="F65" s="87">
        <v>13</v>
      </c>
      <c r="G65" s="88">
        <f>(D65*F65)</f>
        <v>208000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9"/>
      <c r="IC65" s="89"/>
      <c r="ID65" s="89"/>
      <c r="IE65" s="89"/>
      <c r="IF65" s="89"/>
      <c r="IG65" s="89"/>
      <c r="IH65" s="89"/>
      <c r="II65" s="89"/>
      <c r="IJ65" s="89"/>
      <c r="IK65" s="89"/>
      <c r="IL65" s="89"/>
      <c r="IM65" s="89"/>
      <c r="IN65" s="89"/>
      <c r="IO65" s="89"/>
      <c r="IP65" s="89"/>
      <c r="IQ65" s="89"/>
      <c r="IR65" s="89"/>
      <c r="IS65" s="89"/>
      <c r="IT65" s="89"/>
      <c r="IU65" s="89"/>
    </row>
    <row r="66" spans="1:255" customFormat="1" ht="11.25" customHeight="1" x14ac:dyDescent="0.25">
      <c r="A66" s="74"/>
      <c r="B66" s="91" t="s">
        <v>63</v>
      </c>
      <c r="C66" s="92"/>
      <c r="D66" s="92"/>
      <c r="E66" s="92"/>
      <c r="F66" s="93"/>
      <c r="G66" s="94">
        <f>SUM(G65:G65)</f>
        <v>208000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4"/>
      <c r="IP66" s="74"/>
      <c r="IQ66" s="74"/>
      <c r="IR66" s="74"/>
      <c r="IS66" s="74"/>
      <c r="IT66" s="74"/>
      <c r="IU66" s="74"/>
    </row>
    <row r="67" spans="1:255" customFormat="1" ht="11.25" customHeight="1" x14ac:dyDescent="0.25">
      <c r="A67" s="74"/>
      <c r="B67" s="100"/>
      <c r="C67" s="100"/>
      <c r="D67" s="100"/>
      <c r="E67" s="100"/>
      <c r="F67" s="101"/>
      <c r="G67" s="101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  <c r="IM67" s="74"/>
      <c r="IN67" s="74"/>
      <c r="IO67" s="74"/>
      <c r="IP67" s="74"/>
      <c r="IQ67" s="74"/>
      <c r="IR67" s="74"/>
      <c r="IS67" s="74"/>
      <c r="IT67" s="74"/>
      <c r="IU67" s="74"/>
    </row>
    <row r="68" spans="1:255" customFormat="1" ht="11.25" customHeight="1" x14ac:dyDescent="0.25">
      <c r="A68" s="74"/>
      <c r="B68" s="102" t="s">
        <v>64</v>
      </c>
      <c r="C68" s="103"/>
      <c r="D68" s="103"/>
      <c r="E68" s="103"/>
      <c r="F68" s="103"/>
      <c r="G68" s="104">
        <f>G23+G45+G61+G66+G28</f>
        <v>3006577.05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</row>
    <row r="69" spans="1:255" customFormat="1" ht="11.25" customHeight="1" x14ac:dyDescent="0.25">
      <c r="A69" s="74"/>
      <c r="B69" s="105" t="s">
        <v>65</v>
      </c>
      <c r="C69" s="106"/>
      <c r="D69" s="106"/>
      <c r="E69" s="106"/>
      <c r="F69" s="106"/>
      <c r="G69" s="107">
        <f>G68*0.05</f>
        <v>150328.85250000001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  <c r="IR69" s="74"/>
      <c r="IS69" s="74"/>
      <c r="IT69" s="74"/>
      <c r="IU69" s="74"/>
    </row>
    <row r="70" spans="1:255" customFormat="1" ht="11.25" customHeight="1" x14ac:dyDescent="0.25">
      <c r="A70" s="74"/>
      <c r="B70" s="108" t="s">
        <v>66</v>
      </c>
      <c r="C70" s="109"/>
      <c r="D70" s="109"/>
      <c r="E70" s="109"/>
      <c r="F70" s="109"/>
      <c r="G70" s="110">
        <f>G69+G68</f>
        <v>3156905.9024999999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4"/>
      <c r="ID70" s="74"/>
      <c r="IE70" s="74"/>
      <c r="IF70" s="74"/>
      <c r="IG70" s="74"/>
      <c r="IH70" s="74"/>
      <c r="II70" s="74"/>
      <c r="IJ70" s="74"/>
      <c r="IK70" s="74"/>
      <c r="IL70" s="74"/>
      <c r="IM70" s="74"/>
      <c r="IN70" s="74"/>
      <c r="IO70" s="74"/>
      <c r="IP70" s="74"/>
      <c r="IQ70" s="74"/>
      <c r="IR70" s="74"/>
      <c r="IS70" s="74"/>
      <c r="IT70" s="74"/>
      <c r="IU70" s="74"/>
    </row>
    <row r="71" spans="1:255" customFormat="1" ht="11.25" customHeight="1" x14ac:dyDescent="0.25">
      <c r="A71" s="74"/>
      <c r="B71" s="105" t="s">
        <v>67</v>
      </c>
      <c r="C71" s="106"/>
      <c r="D71" s="106"/>
      <c r="E71" s="106"/>
      <c r="F71" s="106"/>
      <c r="G71" s="107">
        <f>G12</f>
        <v>5712000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  <c r="IM71" s="74"/>
      <c r="IN71" s="74"/>
      <c r="IO71" s="74"/>
      <c r="IP71" s="74"/>
      <c r="IQ71" s="74"/>
      <c r="IR71" s="74"/>
      <c r="IS71" s="74"/>
      <c r="IT71" s="74"/>
      <c r="IU71" s="74"/>
    </row>
    <row r="72" spans="1:255" customFormat="1" ht="11.25" customHeight="1" x14ac:dyDescent="0.25">
      <c r="A72" s="74"/>
      <c r="B72" s="111" t="s">
        <v>68</v>
      </c>
      <c r="C72" s="112"/>
      <c r="D72" s="112"/>
      <c r="E72" s="112"/>
      <c r="F72" s="112"/>
      <c r="G72" s="113">
        <f>G71-G70</f>
        <v>2555094.0975000001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  <c r="IM72" s="74"/>
      <c r="IN72" s="74"/>
      <c r="IO72" s="74"/>
      <c r="IP72" s="74"/>
      <c r="IQ72" s="74"/>
      <c r="IR72" s="74"/>
      <c r="IS72" s="74"/>
      <c r="IT72" s="74"/>
      <c r="IU72" s="74"/>
    </row>
    <row r="73" spans="1:255" customFormat="1" ht="11.25" customHeight="1" x14ac:dyDescent="0.25">
      <c r="A73" s="74"/>
      <c r="B73" s="114" t="s">
        <v>96</v>
      </c>
      <c r="C73" s="115"/>
      <c r="D73" s="115"/>
      <c r="E73" s="115"/>
      <c r="F73" s="115"/>
      <c r="G73" s="116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74"/>
      <c r="HZ73" s="74"/>
      <c r="IA73" s="74"/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  <c r="IM73" s="74"/>
      <c r="IN73" s="74"/>
      <c r="IO73" s="74"/>
      <c r="IP73" s="74"/>
      <c r="IQ73" s="74"/>
      <c r="IR73" s="74"/>
      <c r="IS73" s="74"/>
      <c r="IT73" s="74"/>
      <c r="IU73" s="74"/>
    </row>
    <row r="74" spans="1:255" ht="12.75" customHeight="1" thickBot="1" x14ac:dyDescent="0.3">
      <c r="B74" s="18"/>
      <c r="C74" s="16"/>
      <c r="D74" s="16"/>
      <c r="E74" s="16"/>
      <c r="F74" s="16"/>
      <c r="G74" s="1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</row>
    <row r="75" spans="1:255" ht="12" customHeight="1" x14ac:dyDescent="0.25">
      <c r="B75" s="19" t="s">
        <v>97</v>
      </c>
      <c r="C75" s="20"/>
      <c r="D75" s="20"/>
      <c r="E75" s="20"/>
      <c r="F75" s="21"/>
      <c r="G75" s="1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</row>
    <row r="76" spans="1:255" ht="12" customHeight="1" x14ac:dyDescent="0.25">
      <c r="B76" s="22" t="s">
        <v>69</v>
      </c>
      <c r="C76" s="23"/>
      <c r="D76" s="23"/>
      <c r="E76" s="23"/>
      <c r="F76" s="24"/>
      <c r="G76" s="1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</row>
    <row r="77" spans="1:255" ht="12" customHeight="1" x14ac:dyDescent="0.25">
      <c r="B77" s="22" t="s">
        <v>109</v>
      </c>
      <c r="C77" s="23"/>
      <c r="D77" s="23"/>
      <c r="E77" s="23"/>
      <c r="F77" s="24"/>
      <c r="G77" s="1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</row>
    <row r="78" spans="1:255" ht="12" customHeight="1" x14ac:dyDescent="0.25">
      <c r="B78" s="22" t="s">
        <v>110</v>
      </c>
      <c r="C78" s="23"/>
      <c r="D78" s="23"/>
      <c r="E78" s="23"/>
      <c r="F78" s="24"/>
      <c r="G78" s="1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</row>
    <row r="79" spans="1:255" ht="12" customHeight="1" x14ac:dyDescent="0.25">
      <c r="B79" s="22" t="s">
        <v>111</v>
      </c>
      <c r="C79" s="23"/>
      <c r="D79" s="23"/>
      <c r="E79" s="23"/>
      <c r="F79" s="24"/>
      <c r="G79" s="1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</row>
    <row r="80" spans="1:255" ht="12.75" customHeight="1" thickBot="1" x14ac:dyDescent="0.3">
      <c r="B80" s="25" t="s">
        <v>112</v>
      </c>
      <c r="C80" s="26"/>
      <c r="D80" s="26"/>
      <c r="E80" s="26"/>
      <c r="F80" s="27"/>
      <c r="G80" s="1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</row>
    <row r="81" spans="2:255" ht="12.75" customHeight="1" thickBot="1" x14ac:dyDescent="0.3">
      <c r="B81" s="18"/>
      <c r="C81" s="23"/>
      <c r="D81" s="23"/>
      <c r="E81" s="23"/>
      <c r="F81" s="23"/>
      <c r="G81" s="1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</row>
    <row r="82" spans="2:255" ht="15" customHeight="1" thickBot="1" x14ac:dyDescent="0.3">
      <c r="B82" s="52" t="s">
        <v>70</v>
      </c>
      <c r="C82" s="53"/>
      <c r="D82" s="47"/>
      <c r="E82" s="28"/>
      <c r="F82" s="28"/>
      <c r="G82" s="1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</row>
    <row r="83" spans="2:255" ht="12" customHeight="1" x14ac:dyDescent="0.25">
      <c r="B83" s="44" t="s">
        <v>62</v>
      </c>
      <c r="C83" s="45" t="s">
        <v>71</v>
      </c>
      <c r="D83" s="46" t="s">
        <v>72</v>
      </c>
      <c r="E83" s="28"/>
      <c r="F83" s="28"/>
      <c r="G83" s="1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</row>
    <row r="84" spans="2:255" ht="12" customHeight="1" x14ac:dyDescent="0.25">
      <c r="B84" s="29" t="s">
        <v>73</v>
      </c>
      <c r="C84" s="30">
        <f>+G23</f>
        <v>325000</v>
      </c>
      <c r="D84" s="31">
        <f>(C84/C90)</f>
        <v>0.10294890314678931</v>
      </c>
      <c r="E84" s="28"/>
      <c r="F84" s="28"/>
      <c r="G84" s="1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</row>
    <row r="85" spans="2:255" ht="12" customHeight="1" x14ac:dyDescent="0.25">
      <c r="B85" s="29" t="s">
        <v>74</v>
      </c>
      <c r="C85" s="32">
        <f>+G28</f>
        <v>0</v>
      </c>
      <c r="D85" s="31">
        <v>0</v>
      </c>
      <c r="E85" s="28"/>
      <c r="F85" s="28"/>
      <c r="G85" s="1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2:255" ht="12" customHeight="1" x14ac:dyDescent="0.25">
      <c r="B86" s="29" t="s">
        <v>75</v>
      </c>
      <c r="C86" s="30">
        <f>+G45</f>
        <v>730538.55</v>
      </c>
      <c r="D86" s="31">
        <f>(C86/C90)</f>
        <v>0.23140966901214124</v>
      </c>
      <c r="E86" s="28"/>
      <c r="F86" s="28"/>
      <c r="G86" s="1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2:255" ht="12" customHeight="1" x14ac:dyDescent="0.25">
      <c r="B87" s="29" t="s">
        <v>50</v>
      </c>
      <c r="C87" s="30">
        <f>+G61</f>
        <v>1743038.5</v>
      </c>
      <c r="D87" s="31">
        <f>(C87/C90)</f>
        <v>0.55213508220807672</v>
      </c>
      <c r="E87" s="28"/>
      <c r="F87" s="28"/>
      <c r="G87" s="1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2:255" ht="12" customHeight="1" x14ac:dyDescent="0.25">
      <c r="B88" s="29" t="s">
        <v>76</v>
      </c>
      <c r="C88" s="33">
        <f>+G66</f>
        <v>208000</v>
      </c>
      <c r="D88" s="31">
        <f>(C88/C90)</f>
        <v>6.5887298013945161E-2</v>
      </c>
      <c r="E88" s="34"/>
      <c r="F88" s="34"/>
      <c r="G88" s="1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2:255" ht="12" customHeight="1" x14ac:dyDescent="0.25">
      <c r="B89" s="29" t="s">
        <v>77</v>
      </c>
      <c r="C89" s="33">
        <f>+G69</f>
        <v>150328.85250000001</v>
      </c>
      <c r="D89" s="31">
        <f>(C89/C90)</f>
        <v>4.7619047619047623E-2</v>
      </c>
      <c r="E89" s="34"/>
      <c r="F89" s="34"/>
      <c r="G89" s="1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2:255" ht="12.75" customHeight="1" thickBot="1" x14ac:dyDescent="0.3">
      <c r="B90" s="35" t="s">
        <v>78</v>
      </c>
      <c r="C90" s="36">
        <f>SUM(C84:C89)</f>
        <v>3156905.9024999999</v>
      </c>
      <c r="D90" s="37">
        <f>SUM(D84:D89)</f>
        <v>1</v>
      </c>
      <c r="E90" s="34"/>
      <c r="F90" s="34"/>
      <c r="G90" s="1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2:255" ht="12" customHeight="1" x14ac:dyDescent="0.25">
      <c r="B91" s="18"/>
      <c r="C91" s="16"/>
      <c r="D91" s="16"/>
      <c r="E91" s="16"/>
      <c r="F91" s="16"/>
      <c r="G91" s="1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</row>
    <row r="92" spans="2:255" ht="12.75" customHeight="1" thickBot="1" x14ac:dyDescent="0.3">
      <c r="B92" s="2"/>
      <c r="C92" s="16"/>
      <c r="D92" s="16"/>
      <c r="E92" s="16"/>
      <c r="F92" s="16"/>
      <c r="G92" s="1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</row>
    <row r="93" spans="2:255" ht="12" customHeight="1" thickBot="1" x14ac:dyDescent="0.3">
      <c r="B93" s="48"/>
      <c r="C93" s="49" t="s">
        <v>79</v>
      </c>
      <c r="D93" s="50"/>
      <c r="E93" s="51"/>
      <c r="F93" s="34"/>
      <c r="G93" s="1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</row>
    <row r="94" spans="2:255" ht="12" customHeight="1" x14ac:dyDescent="0.25">
      <c r="B94" s="38" t="s">
        <v>80</v>
      </c>
      <c r="C94" s="39">
        <v>150</v>
      </c>
      <c r="D94" s="39">
        <v>160</v>
      </c>
      <c r="E94" s="40">
        <v>170</v>
      </c>
      <c r="F94" s="41"/>
      <c r="G94" s="42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</row>
    <row r="95" spans="2:255" ht="12.75" customHeight="1" thickBot="1" x14ac:dyDescent="0.3">
      <c r="B95" s="35" t="s">
        <v>81</v>
      </c>
      <c r="C95" s="36">
        <f>(G70/C94)</f>
        <v>21046.039349999999</v>
      </c>
      <c r="D95" s="36">
        <f>(G70/D94)</f>
        <v>19730.661890625001</v>
      </c>
      <c r="E95" s="43">
        <f>(G70/E94)</f>
        <v>18570.034720588235</v>
      </c>
      <c r="F95" s="41"/>
      <c r="G95" s="42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</row>
    <row r="96" spans="2:255" ht="15.6" customHeight="1" x14ac:dyDescent="0.25">
      <c r="B96" s="15" t="s">
        <v>82</v>
      </c>
      <c r="C96" s="23"/>
      <c r="D96" s="23"/>
      <c r="E96" s="23"/>
      <c r="F96" s="23"/>
      <c r="G96" s="23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2022-06-20T15:30:11Z</cp:lastPrinted>
  <dcterms:created xsi:type="dcterms:W3CDTF">2020-11-27T12:49:26Z</dcterms:created>
  <dcterms:modified xsi:type="dcterms:W3CDTF">2023-02-08T20:27:43Z</dcterms:modified>
</cp:coreProperties>
</file>