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C 2023\"/>
    </mc:Choice>
  </mc:AlternateContent>
  <bookViews>
    <workbookView xWindow="0" yWindow="0" windowWidth="25200" windowHeight="11385"/>
  </bookViews>
  <sheets>
    <sheet name="MAIZ GR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1" l="1"/>
  <c r="G11" i="1" l="1"/>
  <c r="G64" i="1" l="1"/>
  <c r="G54" i="1"/>
  <c r="G55" i="1"/>
  <c r="G57" i="1"/>
  <c r="G58" i="1"/>
  <c r="G59" i="1"/>
  <c r="G37" i="1"/>
  <c r="G38" i="1"/>
  <c r="G39" i="1"/>
  <c r="G40" i="1"/>
  <c r="G41" i="1"/>
  <c r="G42" i="1"/>
  <c r="G43" i="1"/>
  <c r="G44" i="1"/>
  <c r="G45" i="1"/>
  <c r="G46" i="1"/>
  <c r="G47" i="1"/>
  <c r="G36" i="1"/>
  <c r="G22" i="1"/>
  <c r="G23" i="1"/>
  <c r="G24" i="1"/>
  <c r="G25" i="1"/>
  <c r="G26" i="1"/>
  <c r="G21" i="1"/>
  <c r="G27" i="1" l="1"/>
  <c r="G48" i="1"/>
  <c r="G12" i="1"/>
  <c r="G52" i="1"/>
  <c r="G60" i="1" s="1"/>
  <c r="G65" i="1" l="1"/>
  <c r="C89" i="1" s="1"/>
  <c r="C88" i="1" l="1"/>
  <c r="C87" i="1"/>
  <c r="C85" i="1" l="1"/>
  <c r="G32" i="1"/>
  <c r="G67" i="1" s="1"/>
  <c r="G68" i="1" l="1"/>
  <c r="G69" i="1" l="1"/>
  <c r="G71" i="1" s="1"/>
  <c r="C90" i="1"/>
  <c r="C96" i="1" l="1"/>
  <c r="C91" i="1"/>
  <c r="D90" i="1" s="1"/>
  <c r="D96" i="1"/>
  <c r="E96" i="1"/>
  <c r="D88" i="1" l="1"/>
  <c r="D85" i="1"/>
  <c r="D87" i="1"/>
  <c r="D89" i="1"/>
  <c r="D91" i="1" l="1"/>
</calcChain>
</file>

<file path=xl/sharedStrings.xml><?xml version="1.0" encoding="utf-8"?>
<sst xmlns="http://schemas.openxmlformats.org/spreadsheetml/2006/main" count="170" uniqueCount="110">
  <si>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</si>
  <si>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</si>
  <si>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</si>
  <si>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</si>
  <si>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</si>
  <si>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</si>
  <si>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</si>
  <si>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</si>
  <si>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</si>
  <si>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</si>
  <si>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</si>
  <si>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</si>
  <si>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</si>
  <si>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</si>
  <si>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</si>
  <si>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</si>
  <si>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</si>
  <si>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</si>
  <si>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</si>
  <si>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</si>
  <si>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</si>
  <si>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</si>
  <si>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</si>
  <si>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</si>
  <si>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</si>
  <si>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</si>
  <si>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</si>
  <si>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</si>
  <si>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</si>
  <si>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</si>
  <si>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</si>
  <si>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</si>
  <si>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</si>
  <si>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</si>
  <si>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</si>
  <si>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</si>
  <si>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</si>
  <si>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</si>
  <si>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</si>
  <si>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</si>
  <si>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</si>
  <si>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</si>
  <si>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</si>
  <si>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</si>
  <si>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</si>
  <si>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</si>
  <si>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</si>
  <si>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</si>
  <si>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</si>
  <si>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</si>
  <si>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</si>
  <si>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</si>
  <si>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</si>
  <si>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</si>
  <si>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</si>
  <si>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</si>
  <si>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NIVEL TECNOLOGICO</t>
  </si>
  <si>
    <t>REGION</t>
  </si>
  <si>
    <t>AREA</t>
  </si>
  <si>
    <t>Las Cabras</t>
  </si>
  <si>
    <t>Septiembre</t>
  </si>
  <si>
    <t>Octubre</t>
  </si>
  <si>
    <t>Enero</t>
  </si>
  <si>
    <t>lt</t>
  </si>
  <si>
    <t>Oct - Dic</t>
  </si>
  <si>
    <t>B. O'Higgins</t>
  </si>
  <si>
    <t>Nov</t>
  </si>
  <si>
    <t>Agosto</t>
  </si>
  <si>
    <t>2.  Precio de Insumos corresponde a  precios  colocados en el predio del agricultor.</t>
  </si>
  <si>
    <t>Rendimiento (Un/hà)</t>
  </si>
  <si>
    <t>MAIZ GRANO</t>
  </si>
  <si>
    <t>Pioneer  32B41</t>
  </si>
  <si>
    <t>Medio</t>
  </si>
  <si>
    <t>abril</t>
  </si>
  <si>
    <t>Agroindustria</t>
  </si>
  <si>
    <t>Abr. - May.</t>
  </si>
  <si>
    <t>SEQUIA</t>
  </si>
  <si>
    <t>RENDIMIENTO (qqm/Há.)</t>
  </si>
  <si>
    <t>Siembra (carga de Semilla y fert)</t>
  </si>
  <si>
    <t>Sept</t>
  </si>
  <si>
    <t>Aporca</t>
  </si>
  <si>
    <t>octubre</t>
  </si>
  <si>
    <t>Riego</t>
  </si>
  <si>
    <t>Dic</t>
  </si>
  <si>
    <t>Feb</t>
  </si>
  <si>
    <t>Aradura (incorporacion rastrojos)</t>
  </si>
  <si>
    <t>Fertilizacion (trompo)</t>
  </si>
  <si>
    <t>Rastraje</t>
  </si>
  <si>
    <t>Aplicación herbicidas</t>
  </si>
  <si>
    <t xml:space="preserve">Rastrajes </t>
  </si>
  <si>
    <t>Siembra maiz grano</t>
  </si>
  <si>
    <t>Acequiadura</t>
  </si>
  <si>
    <t>Acarreos Fertilizantes</t>
  </si>
  <si>
    <t>Sept - Oct</t>
  </si>
  <si>
    <t>Cosecha</t>
  </si>
  <si>
    <t>Abril</t>
  </si>
  <si>
    <t>SEMILLA</t>
  </si>
  <si>
    <t>Bolsa</t>
  </si>
  <si>
    <t>Urea</t>
  </si>
  <si>
    <t>Jun. a Nov.</t>
  </si>
  <si>
    <t>Primagram Gold 660 SC</t>
  </si>
  <si>
    <t>Bengala 200 WP</t>
  </si>
  <si>
    <t xml:space="preserve">Zoom </t>
  </si>
  <si>
    <t>3. Precio esperado por ventas corresponde a precio colocado en el domicilio del comprador (Agrosuper San Pedro).</t>
  </si>
  <si>
    <t>Costo unitario ($/qqm) (*)</t>
  </si>
  <si>
    <t>(*): Este valor representa el valor mìnimo de venta del producto con IVA incluido</t>
  </si>
  <si>
    <t>Flete a Planta</t>
  </si>
  <si>
    <t>KG</t>
  </si>
  <si>
    <t>PRECIO ESPERADO ($/qqm) c/IVA</t>
  </si>
  <si>
    <t>Mezcla 17-20-20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</si>
</sst>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6" fontId="16" fillId="0" borderId="16" applyFon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2" fillId="7" borderId="16" xfId="0" applyFont="1" applyFill="1" applyBorder="1" applyAlignment="1"/>
    <xf numFmtId="49" fontId="10" fillId="8" borderId="17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4" fillId="2" borderId="16" xfId="0" applyNumberFormat="1" applyFont="1" applyFill="1" applyBorder="1" applyAlignment="1">
      <alignment vertical="center"/>
    </xf>
    <xf numFmtId="0" fontId="12" fillId="2" borderId="16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164" fontId="1" fillId="5" borderId="21" xfId="0" applyNumberFormat="1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164" fontId="1" fillId="3" borderId="23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164" fontId="1" fillId="6" borderId="26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49" fontId="10" fillId="8" borderId="27" xfId="0" applyNumberFormat="1" applyFont="1" applyFill="1" applyBorder="1" applyAlignment="1">
      <alignment vertical="center"/>
    </xf>
    <xf numFmtId="49" fontId="12" fillId="8" borderId="28" xfId="0" applyNumberFormat="1" applyFont="1" applyFill="1" applyBorder="1" applyAlignment="1"/>
    <xf numFmtId="49" fontId="10" fillId="2" borderId="29" xfId="0" applyNumberFormat="1" applyFont="1" applyFill="1" applyBorder="1" applyAlignment="1">
      <alignment vertical="center"/>
    </xf>
    <xf numFmtId="9" fontId="12" fillId="2" borderId="30" xfId="0" applyNumberFormat="1" applyFont="1" applyFill="1" applyBorder="1" applyAlignment="1"/>
    <xf numFmtId="49" fontId="10" fillId="8" borderId="31" xfId="0" applyNumberFormat="1" applyFont="1" applyFill="1" applyBorder="1" applyAlignment="1">
      <alignment vertical="center"/>
    </xf>
    <xf numFmtId="165" fontId="10" fillId="8" borderId="32" xfId="0" applyNumberFormat="1" applyFont="1" applyFill="1" applyBorder="1" applyAlignment="1">
      <alignment vertical="center"/>
    </xf>
    <xf numFmtId="9" fontId="10" fillId="8" borderId="33" xfId="0" applyNumberFormat="1" applyFont="1" applyFill="1" applyBorder="1" applyAlignment="1">
      <alignment vertical="center"/>
    </xf>
    <xf numFmtId="0" fontId="12" fillId="9" borderId="36" xfId="0" applyFont="1" applyFill="1" applyBorder="1" applyAlignment="1"/>
    <xf numFmtId="0" fontId="12" fillId="2" borderId="16" xfId="0" applyFont="1" applyFill="1" applyBorder="1" applyAlignment="1">
      <alignment vertical="center"/>
    </xf>
    <xf numFmtId="49" fontId="12" fillId="2" borderId="16" xfId="0" applyNumberFormat="1" applyFont="1" applyFill="1" applyBorder="1" applyAlignment="1">
      <alignment vertical="center"/>
    </xf>
    <xf numFmtId="49" fontId="10" fillId="2" borderId="37" xfId="0" applyNumberFormat="1" applyFont="1" applyFill="1" applyBorder="1" applyAlignment="1">
      <alignment vertical="center"/>
    </xf>
    <xf numFmtId="0" fontId="12" fillId="2" borderId="38" xfId="0" applyFont="1" applyFill="1" applyBorder="1" applyAlignment="1"/>
    <xf numFmtId="0" fontId="12" fillId="2" borderId="39" xfId="0" applyFont="1" applyFill="1" applyBorder="1" applyAlignment="1"/>
    <xf numFmtId="49" fontId="12" fillId="2" borderId="40" xfId="0" applyNumberFormat="1" applyFont="1" applyFill="1" applyBorder="1" applyAlignment="1">
      <alignment vertical="center"/>
    </xf>
    <xf numFmtId="0" fontId="12" fillId="2" borderId="41" xfId="0" applyFont="1" applyFill="1" applyBorder="1" applyAlignment="1"/>
    <xf numFmtId="49" fontId="12" fillId="2" borderId="42" xfId="0" applyNumberFormat="1" applyFont="1" applyFill="1" applyBorder="1" applyAlignment="1">
      <alignment vertical="center"/>
    </xf>
    <xf numFmtId="0" fontId="12" fillId="2" borderId="43" xfId="0" applyFont="1" applyFill="1" applyBorder="1" applyAlignment="1"/>
    <xf numFmtId="0" fontId="12" fillId="2" borderId="44" xfId="0" applyFont="1" applyFill="1" applyBorder="1" applyAlignment="1"/>
    <xf numFmtId="0" fontId="10" fillId="7" borderId="16" xfId="0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49" fontId="15" fillId="9" borderId="16" xfId="0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45" xfId="0" applyFont="1" applyFill="1" applyBorder="1" applyAlignment="1">
      <alignment vertical="center"/>
    </xf>
    <xf numFmtId="49" fontId="10" fillId="8" borderId="46" xfId="0" applyNumberFormat="1" applyFont="1" applyFill="1" applyBorder="1" applyAlignment="1">
      <alignment vertical="center"/>
    </xf>
    <xf numFmtId="0" fontId="10" fillId="8" borderId="47" xfId="0" applyNumberFormat="1" applyFont="1" applyFill="1" applyBorder="1" applyAlignment="1">
      <alignment vertical="center"/>
    </xf>
    <xf numFmtId="0" fontId="10" fillId="8" borderId="48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165" fontId="10" fillId="8" borderId="32" xfId="0" applyNumberFormat="1" applyFont="1" applyFill="1" applyBorder="1" applyAlignment="1">
      <alignment horizontal="center" vertical="center"/>
    </xf>
    <xf numFmtId="165" fontId="10" fillId="8" borderId="33" xfId="0" applyNumberFormat="1" applyFont="1" applyFill="1" applyBorder="1" applyAlignment="1">
      <alignment horizontal="center" vertical="center"/>
    </xf>
    <xf numFmtId="49" fontId="15" fillId="9" borderId="34" xfId="0" applyNumberFormat="1" applyFont="1" applyFill="1" applyBorder="1" applyAlignment="1">
      <alignment vertical="center"/>
    </xf>
    <xf numFmtId="0" fontId="10" fillId="9" borderId="35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2" borderId="4" xfId="0" applyFill="1" applyBorder="1"/>
    <xf numFmtId="49" fontId="17" fillId="3" borderId="50" xfId="0" applyNumberFormat="1" applyFont="1" applyFill="1" applyBorder="1" applyAlignment="1">
      <alignment vertical="center" wrapText="1"/>
    </xf>
    <xf numFmtId="0" fontId="3" fillId="10" borderId="51" xfId="0" applyFont="1" applyFill="1" applyBorder="1" applyAlignment="1">
      <alignment horizontal="right"/>
    </xf>
    <xf numFmtId="0" fontId="3" fillId="2" borderId="6" xfId="0" applyFont="1" applyFill="1" applyBorder="1"/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3" fontId="3" fillId="0" borderId="51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3" fillId="2" borderId="50" xfId="0" applyNumberFormat="1" applyFont="1" applyFill="1" applyBorder="1" applyAlignment="1">
      <alignment vertical="center" wrapText="1"/>
    </xf>
    <xf numFmtId="0" fontId="3" fillId="10" borderId="51" xfId="0" applyFont="1" applyFill="1" applyBorder="1" applyAlignment="1">
      <alignment horizontal="right" vertical="center" wrapText="1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17" fontId="3" fillId="0" borderId="51" xfId="0" applyNumberFormat="1" applyFont="1" applyFill="1" applyBorder="1" applyAlignment="1">
      <alignment horizontal="right" vertical="center"/>
    </xf>
    <xf numFmtId="0" fontId="3" fillId="10" borderId="51" xfId="0" applyFont="1" applyFill="1" applyBorder="1" applyAlignment="1">
      <alignment horizontal="right" vertical="center"/>
    </xf>
    <xf numFmtId="3" fontId="3" fillId="0" borderId="51" xfId="0" applyNumberFormat="1" applyFont="1" applyFill="1" applyBorder="1" applyAlignment="1">
      <alignment horizontal="right" vertical="center"/>
    </xf>
    <xf numFmtId="49" fontId="3" fillId="2" borderId="49" xfId="0" applyNumberFormat="1" applyFont="1" applyFill="1" applyBorder="1" applyAlignment="1">
      <alignment horizontal="left"/>
    </xf>
    <xf numFmtId="49" fontId="3" fillId="2" borderId="52" xfId="0" applyNumberFormat="1" applyFont="1" applyFill="1" applyBorder="1" applyAlignment="1">
      <alignment horizontal="left"/>
    </xf>
    <xf numFmtId="3" fontId="3" fillId="0" borderId="51" xfId="0" applyNumberFormat="1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17" fontId="3" fillId="0" borderId="51" xfId="0" applyNumberFormat="1" applyFont="1" applyBorder="1" applyAlignment="1">
      <alignment horizontal="right" vertical="center"/>
    </xf>
    <xf numFmtId="17" fontId="3" fillId="10" borderId="51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/>
    <xf numFmtId="0" fontId="3" fillId="2" borderId="5" xfId="0" applyFont="1" applyFill="1" applyBorder="1"/>
    <xf numFmtId="0" fontId="3" fillId="0" borderId="51" xfId="0" applyFont="1" applyBorder="1" applyAlignment="1">
      <alignment horizontal="right" vertical="center" wrapText="1"/>
    </xf>
    <xf numFmtId="0" fontId="2" fillId="2" borderId="53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49" fontId="17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7" fillId="3" borderId="11" xfId="0" applyNumberFormat="1" applyFont="1" applyFill="1" applyBorder="1" applyAlignment="1">
      <alignment horizontal="center" vertical="center"/>
    </xf>
    <xf numFmtId="49" fontId="17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3" fontId="6" fillId="3" borderId="11" xfId="0" applyNumberFormat="1" applyFont="1" applyFill="1" applyBorder="1" applyAlignment="1">
      <alignment vertical="center"/>
    </xf>
    <xf numFmtId="0" fontId="18" fillId="2" borderId="11" xfId="0" applyFont="1" applyFill="1" applyBorder="1" applyAlignment="1">
      <alignment vertical="center"/>
    </xf>
  </cellXfs>
  <cellStyles count="2"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5974</xdr:colOff>
      <xdr:row>7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127374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topLeftCell="B1" zoomScale="124" zoomScaleNormal="124" workbookViewId="0">
      <selection activeCell="C9" sqref="C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88" customFormat="1" ht="12" customHeight="1" x14ac:dyDescent="0.25">
      <c r="A9" s="80"/>
      <c r="B9" s="81" t="s">
        <v>0</v>
      </c>
      <c r="C9" s="82" t="s">
        <v>70</v>
      </c>
      <c r="D9" s="83"/>
      <c r="E9" s="84" t="s">
        <v>77</v>
      </c>
      <c r="F9" s="85"/>
      <c r="G9" s="86">
        <v>150</v>
      </c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</row>
    <row r="10" spans="1:255" s="88" customFormat="1" ht="25.5" customHeight="1" x14ac:dyDescent="0.25">
      <c r="A10" s="80"/>
      <c r="B10" s="89" t="s">
        <v>1</v>
      </c>
      <c r="C10" s="90" t="s">
        <v>71</v>
      </c>
      <c r="D10" s="83"/>
      <c r="E10" s="91" t="s">
        <v>2</v>
      </c>
      <c r="F10" s="92"/>
      <c r="G10" s="93" t="s">
        <v>73</v>
      </c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</row>
    <row r="11" spans="1:255" s="88" customFormat="1" ht="18" customHeight="1" x14ac:dyDescent="0.25">
      <c r="A11" s="80"/>
      <c r="B11" s="89" t="s">
        <v>56</v>
      </c>
      <c r="C11" s="94" t="s">
        <v>72</v>
      </c>
      <c r="D11" s="83"/>
      <c r="E11" s="91" t="s">
        <v>108</v>
      </c>
      <c r="F11" s="92"/>
      <c r="G11" s="95">
        <f>30000*1.19</f>
        <v>35700</v>
      </c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7"/>
    </row>
    <row r="12" spans="1:255" s="88" customFormat="1" ht="11.25" customHeight="1" x14ac:dyDescent="0.25">
      <c r="A12" s="80"/>
      <c r="B12" s="89" t="s">
        <v>57</v>
      </c>
      <c r="C12" s="94" t="s">
        <v>65</v>
      </c>
      <c r="D12" s="83"/>
      <c r="E12" s="96" t="s">
        <v>3</v>
      </c>
      <c r="F12" s="97"/>
      <c r="G12" s="98">
        <f>+G11*G9</f>
        <v>5355000</v>
      </c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</row>
    <row r="13" spans="1:255" s="88" customFormat="1" ht="11.25" customHeight="1" x14ac:dyDescent="0.25">
      <c r="A13" s="80"/>
      <c r="B13" s="89" t="s">
        <v>58</v>
      </c>
      <c r="C13" s="94" t="s">
        <v>59</v>
      </c>
      <c r="D13" s="83"/>
      <c r="E13" s="91" t="s">
        <v>4</v>
      </c>
      <c r="F13" s="92"/>
      <c r="G13" s="99" t="s">
        <v>74</v>
      </c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  <c r="IR13" s="87"/>
      <c r="IS13" s="87"/>
      <c r="IT13" s="87"/>
      <c r="IU13" s="87"/>
    </row>
    <row r="14" spans="1:255" s="88" customFormat="1" ht="15" x14ac:dyDescent="0.25">
      <c r="A14" s="80"/>
      <c r="B14" s="89" t="s">
        <v>5</v>
      </c>
      <c r="C14" s="90" t="s">
        <v>59</v>
      </c>
      <c r="D14" s="83"/>
      <c r="E14" s="91" t="s">
        <v>6</v>
      </c>
      <c r="F14" s="92"/>
      <c r="G14" s="100" t="s">
        <v>75</v>
      </c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  <c r="IR14" s="87"/>
      <c r="IS14" s="87"/>
      <c r="IT14" s="87"/>
      <c r="IU14" s="87"/>
    </row>
    <row r="15" spans="1:255" s="88" customFormat="1" ht="25.5" customHeight="1" x14ac:dyDescent="0.25">
      <c r="A15" s="80"/>
      <c r="B15" s="89" t="s">
        <v>7</v>
      </c>
      <c r="C15" s="101">
        <v>44927</v>
      </c>
      <c r="D15" s="83"/>
      <c r="E15" s="102" t="s">
        <v>8</v>
      </c>
      <c r="F15" s="103"/>
      <c r="G15" s="104" t="s">
        <v>76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  <c r="IU15" s="87"/>
    </row>
    <row r="16" spans="1:255" ht="12" customHeight="1" x14ac:dyDescent="0.25">
      <c r="A16" s="2"/>
      <c r="B16" s="105"/>
      <c r="C16" s="6"/>
      <c r="D16" s="7"/>
      <c r="E16" s="8"/>
      <c r="F16" s="8"/>
      <c r="G16" s="10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9"/>
      <c r="B17" s="78" t="s">
        <v>9</v>
      </c>
      <c r="C17" s="79"/>
      <c r="D17" s="79"/>
      <c r="E17" s="79"/>
      <c r="F17" s="79"/>
      <c r="G17" s="79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"/>
      <c r="C18" s="11"/>
      <c r="D18" s="11"/>
      <c r="E18" s="11"/>
      <c r="F18" s="12"/>
      <c r="G18" s="107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108" t="s">
        <v>10</v>
      </c>
      <c r="C19" s="109"/>
      <c r="D19" s="110"/>
      <c r="E19" s="110"/>
      <c r="F19" s="111"/>
      <c r="G19" s="112"/>
    </row>
    <row r="20" spans="1:255" ht="24" customHeight="1" x14ac:dyDescent="0.25">
      <c r="A20" s="5"/>
      <c r="B20" s="113" t="s">
        <v>11</v>
      </c>
      <c r="C20" s="114" t="s">
        <v>12</v>
      </c>
      <c r="D20" s="114" t="s">
        <v>13</v>
      </c>
      <c r="E20" s="113" t="s">
        <v>14</v>
      </c>
      <c r="F20" s="114" t="s">
        <v>15</v>
      </c>
      <c r="G20" s="113" t="s">
        <v>16</v>
      </c>
    </row>
    <row r="21" spans="1:255" s="88" customFormat="1" ht="12" customHeight="1" x14ac:dyDescent="0.25">
      <c r="A21" s="80"/>
      <c r="B21" s="115" t="s">
        <v>78</v>
      </c>
      <c r="C21" s="116" t="s">
        <v>17</v>
      </c>
      <c r="D21" s="116">
        <v>0.3</v>
      </c>
      <c r="E21" s="116" t="s">
        <v>79</v>
      </c>
      <c r="F21" s="117">
        <v>23000</v>
      </c>
      <c r="G21" s="118">
        <f>+F21*D21</f>
        <v>6900</v>
      </c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</row>
    <row r="22" spans="1:255" s="88" customFormat="1" ht="12" customHeight="1" x14ac:dyDescent="0.25">
      <c r="A22" s="80"/>
      <c r="B22" s="115" t="s">
        <v>80</v>
      </c>
      <c r="C22" s="116" t="s">
        <v>17</v>
      </c>
      <c r="D22" s="116">
        <v>0.3</v>
      </c>
      <c r="E22" s="116" t="s">
        <v>81</v>
      </c>
      <c r="F22" s="117">
        <v>23000</v>
      </c>
      <c r="G22" s="118">
        <f t="shared" ref="G22:G26" si="0">+F22*D22</f>
        <v>6900</v>
      </c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</row>
    <row r="23" spans="1:255" s="88" customFormat="1" ht="12" customHeight="1" x14ac:dyDescent="0.25">
      <c r="A23" s="80"/>
      <c r="B23" s="115" t="s">
        <v>82</v>
      </c>
      <c r="C23" s="116" t="s">
        <v>17</v>
      </c>
      <c r="D23" s="116">
        <v>1</v>
      </c>
      <c r="E23" s="116" t="s">
        <v>66</v>
      </c>
      <c r="F23" s="117">
        <v>23000</v>
      </c>
      <c r="G23" s="118">
        <f t="shared" si="0"/>
        <v>23000</v>
      </c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  <c r="IS23" s="87"/>
      <c r="IT23" s="87"/>
      <c r="IU23" s="87"/>
    </row>
    <row r="24" spans="1:255" s="88" customFormat="1" ht="12" customHeight="1" x14ac:dyDescent="0.25">
      <c r="A24" s="80"/>
      <c r="B24" s="115" t="s">
        <v>82</v>
      </c>
      <c r="C24" s="116" t="s">
        <v>17</v>
      </c>
      <c r="D24" s="116">
        <v>3</v>
      </c>
      <c r="E24" s="116" t="s">
        <v>83</v>
      </c>
      <c r="F24" s="117">
        <v>23000</v>
      </c>
      <c r="G24" s="118">
        <f t="shared" si="0"/>
        <v>69000</v>
      </c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  <c r="IR24" s="87"/>
      <c r="IS24" s="87"/>
      <c r="IT24" s="87"/>
      <c r="IU24" s="87"/>
    </row>
    <row r="25" spans="1:255" s="88" customFormat="1" ht="12" customHeight="1" x14ac:dyDescent="0.25">
      <c r="A25" s="80"/>
      <c r="B25" s="115" t="s">
        <v>82</v>
      </c>
      <c r="C25" s="116" t="s">
        <v>17</v>
      </c>
      <c r="D25" s="116">
        <v>3</v>
      </c>
      <c r="E25" s="116" t="s">
        <v>62</v>
      </c>
      <c r="F25" s="117">
        <v>23000</v>
      </c>
      <c r="G25" s="118">
        <f t="shared" si="0"/>
        <v>69000</v>
      </c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87"/>
      <c r="IJ25" s="87"/>
      <c r="IK25" s="87"/>
      <c r="IL25" s="87"/>
      <c r="IM25" s="87"/>
      <c r="IN25" s="87"/>
      <c r="IO25" s="87"/>
      <c r="IP25" s="87"/>
      <c r="IQ25" s="87"/>
      <c r="IR25" s="87"/>
      <c r="IS25" s="87"/>
      <c r="IT25" s="87"/>
      <c r="IU25" s="87"/>
    </row>
    <row r="26" spans="1:255" s="88" customFormat="1" ht="12" customHeight="1" x14ac:dyDescent="0.25">
      <c r="A26" s="80"/>
      <c r="B26" s="115" t="s">
        <v>82</v>
      </c>
      <c r="C26" s="116" t="s">
        <v>17</v>
      </c>
      <c r="D26" s="116">
        <v>2</v>
      </c>
      <c r="E26" s="116" t="s">
        <v>84</v>
      </c>
      <c r="F26" s="117">
        <v>23000</v>
      </c>
      <c r="G26" s="118">
        <f t="shared" si="0"/>
        <v>46000</v>
      </c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  <c r="IR26" s="87"/>
      <c r="IS26" s="87"/>
      <c r="IT26" s="87"/>
      <c r="IU26" s="87"/>
    </row>
    <row r="27" spans="1:255" ht="11.25" customHeight="1" x14ac:dyDescent="0.25">
      <c r="B27" s="16" t="s">
        <v>18</v>
      </c>
      <c r="C27" s="17"/>
      <c r="D27" s="17"/>
      <c r="E27" s="17"/>
      <c r="F27" s="18"/>
      <c r="G27" s="119">
        <f>SUM(G21:G26)</f>
        <v>220800</v>
      </c>
    </row>
    <row r="28" spans="1:255" ht="15.75" customHeight="1" x14ac:dyDescent="0.25">
      <c r="A28" s="5"/>
      <c r="B28" s="13"/>
      <c r="C28" s="14"/>
      <c r="D28" s="14"/>
      <c r="E28" s="14"/>
      <c r="F28" s="15"/>
      <c r="G28" s="15"/>
      <c r="K28" s="73"/>
    </row>
    <row r="29" spans="1:255" ht="12" customHeight="1" x14ac:dyDescent="0.25">
      <c r="A29" s="5"/>
      <c r="B29" s="108" t="s">
        <v>19</v>
      </c>
      <c r="C29" s="109"/>
      <c r="D29" s="110"/>
      <c r="E29" s="110"/>
      <c r="F29" s="111"/>
      <c r="G29" s="112"/>
    </row>
    <row r="30" spans="1:255" ht="24" customHeight="1" x14ac:dyDescent="0.25">
      <c r="A30" s="5"/>
      <c r="B30" s="113" t="s">
        <v>11</v>
      </c>
      <c r="C30" s="114" t="s">
        <v>12</v>
      </c>
      <c r="D30" s="114" t="s">
        <v>13</v>
      </c>
      <c r="E30" s="113" t="s">
        <v>14</v>
      </c>
      <c r="F30" s="114" t="s">
        <v>15</v>
      </c>
      <c r="G30" s="113" t="s">
        <v>16</v>
      </c>
    </row>
    <row r="31" spans="1:255" s="88" customFormat="1" ht="12" customHeight="1" x14ac:dyDescent="0.25">
      <c r="A31" s="80"/>
      <c r="B31" s="115"/>
      <c r="C31" s="116"/>
      <c r="D31" s="116"/>
      <c r="E31" s="116"/>
      <c r="F31" s="117"/>
      <c r="G31" s="118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87"/>
      <c r="IL31" s="87"/>
      <c r="IM31" s="87"/>
      <c r="IN31" s="87"/>
      <c r="IO31" s="87"/>
      <c r="IP31" s="87"/>
      <c r="IQ31" s="87"/>
      <c r="IR31" s="87"/>
      <c r="IS31" s="87"/>
      <c r="IT31" s="87"/>
      <c r="IU31" s="87"/>
    </row>
    <row r="32" spans="1:255" ht="11.25" customHeight="1" x14ac:dyDescent="0.25">
      <c r="B32" s="16" t="s">
        <v>20</v>
      </c>
      <c r="C32" s="17"/>
      <c r="D32" s="17"/>
      <c r="E32" s="17"/>
      <c r="F32" s="18"/>
      <c r="G32" s="119">
        <f>SUM(G31)</f>
        <v>0</v>
      </c>
    </row>
    <row r="33" spans="1:255" ht="15.75" customHeight="1" x14ac:dyDescent="0.25">
      <c r="A33" s="5"/>
      <c r="B33" s="13"/>
      <c r="C33" s="14"/>
      <c r="D33" s="14"/>
      <c r="E33" s="14"/>
      <c r="F33" s="15"/>
      <c r="G33" s="15"/>
      <c r="K33" s="73"/>
    </row>
    <row r="34" spans="1:255" ht="12" customHeight="1" x14ac:dyDescent="0.25">
      <c r="A34" s="5"/>
      <c r="B34" s="108" t="s">
        <v>21</v>
      </c>
      <c r="C34" s="109"/>
      <c r="D34" s="110"/>
      <c r="E34" s="110"/>
      <c r="F34" s="111"/>
      <c r="G34" s="112"/>
    </row>
    <row r="35" spans="1:255" ht="24" customHeight="1" x14ac:dyDescent="0.25">
      <c r="A35" s="5"/>
      <c r="B35" s="113" t="s">
        <v>11</v>
      </c>
      <c r="C35" s="114" t="s">
        <v>12</v>
      </c>
      <c r="D35" s="114" t="s">
        <v>13</v>
      </c>
      <c r="E35" s="113" t="s">
        <v>14</v>
      </c>
      <c r="F35" s="114" t="s">
        <v>15</v>
      </c>
      <c r="G35" s="113" t="s">
        <v>16</v>
      </c>
    </row>
    <row r="36" spans="1:255" s="88" customFormat="1" ht="12" customHeight="1" x14ac:dyDescent="0.25">
      <c r="A36" s="80"/>
      <c r="B36" s="115" t="s">
        <v>85</v>
      </c>
      <c r="C36" s="116" t="s">
        <v>22</v>
      </c>
      <c r="D36" s="116">
        <v>0.25</v>
      </c>
      <c r="E36" s="116" t="s">
        <v>67</v>
      </c>
      <c r="F36" s="117">
        <v>424390</v>
      </c>
      <c r="G36" s="118">
        <f>+F36*D36</f>
        <v>106097.5</v>
      </c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  <c r="GR36" s="87"/>
      <c r="GS36" s="87"/>
      <c r="GT36" s="87"/>
      <c r="GU36" s="87"/>
      <c r="GV36" s="87"/>
      <c r="GW36" s="87"/>
      <c r="GX36" s="87"/>
      <c r="GY36" s="87"/>
      <c r="GZ36" s="87"/>
      <c r="HA36" s="87"/>
      <c r="HB36" s="87"/>
      <c r="HC36" s="87"/>
      <c r="HD36" s="87"/>
      <c r="HE36" s="87"/>
      <c r="HF36" s="87"/>
      <c r="HG36" s="87"/>
      <c r="HH36" s="87"/>
      <c r="HI36" s="87"/>
      <c r="HJ36" s="87"/>
      <c r="HK36" s="87"/>
      <c r="HL36" s="87"/>
      <c r="HM36" s="87"/>
      <c r="HN36" s="87"/>
      <c r="HO36" s="87"/>
      <c r="HP36" s="87"/>
      <c r="HQ36" s="87"/>
      <c r="HR36" s="87"/>
      <c r="HS36" s="87"/>
      <c r="HT36" s="87"/>
      <c r="HU36" s="87"/>
      <c r="HV36" s="87"/>
      <c r="HW36" s="87"/>
      <c r="HX36" s="87"/>
      <c r="HY36" s="87"/>
      <c r="HZ36" s="87"/>
      <c r="IA36" s="87"/>
      <c r="IB36" s="87"/>
      <c r="IC36" s="87"/>
      <c r="ID36" s="87"/>
      <c r="IE36" s="87"/>
      <c r="IF36" s="87"/>
      <c r="IG36" s="87"/>
      <c r="IH36" s="87"/>
      <c r="II36" s="87"/>
      <c r="IJ36" s="87"/>
      <c r="IK36" s="87"/>
      <c r="IL36" s="87"/>
      <c r="IM36" s="87"/>
      <c r="IN36" s="87"/>
      <c r="IO36" s="87"/>
      <c r="IP36" s="87"/>
      <c r="IQ36" s="87"/>
      <c r="IR36" s="87"/>
      <c r="IS36" s="87"/>
      <c r="IT36" s="87"/>
      <c r="IU36" s="87"/>
    </row>
    <row r="37" spans="1:255" s="88" customFormat="1" ht="12" customHeight="1" x14ac:dyDescent="0.25">
      <c r="A37" s="80"/>
      <c r="B37" s="115" t="s">
        <v>86</v>
      </c>
      <c r="C37" s="116" t="s">
        <v>22</v>
      </c>
      <c r="D37" s="116">
        <v>0.1</v>
      </c>
      <c r="E37" s="116" t="s">
        <v>67</v>
      </c>
      <c r="F37" s="117">
        <v>399612</v>
      </c>
      <c r="G37" s="118">
        <f t="shared" ref="G37:G47" si="1">+F37*D37</f>
        <v>39961.200000000004</v>
      </c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  <c r="IA37" s="87"/>
      <c r="IB37" s="87"/>
      <c r="IC37" s="87"/>
      <c r="ID37" s="87"/>
      <c r="IE37" s="87"/>
      <c r="IF37" s="87"/>
      <c r="IG37" s="87"/>
      <c r="IH37" s="87"/>
      <c r="II37" s="87"/>
      <c r="IJ37" s="87"/>
      <c r="IK37" s="87"/>
      <c r="IL37" s="87"/>
      <c r="IM37" s="87"/>
      <c r="IN37" s="87"/>
      <c r="IO37" s="87"/>
      <c r="IP37" s="87"/>
      <c r="IQ37" s="87"/>
      <c r="IR37" s="87"/>
      <c r="IS37" s="87"/>
      <c r="IT37" s="87"/>
      <c r="IU37" s="87"/>
    </row>
    <row r="38" spans="1:255" s="88" customFormat="1" ht="12" customHeight="1" x14ac:dyDescent="0.25">
      <c r="A38" s="80"/>
      <c r="B38" s="115" t="s">
        <v>87</v>
      </c>
      <c r="C38" s="116" t="s">
        <v>22</v>
      </c>
      <c r="D38" s="116">
        <v>0.13</v>
      </c>
      <c r="E38" s="116" t="s">
        <v>79</v>
      </c>
      <c r="F38" s="117">
        <v>395841</v>
      </c>
      <c r="G38" s="118">
        <f t="shared" si="1"/>
        <v>51459.33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  <c r="HK38" s="87"/>
      <c r="HL38" s="87"/>
      <c r="HM38" s="87"/>
      <c r="HN38" s="87"/>
      <c r="HO38" s="87"/>
      <c r="HP38" s="87"/>
      <c r="HQ38" s="87"/>
      <c r="HR38" s="87"/>
      <c r="HS38" s="87"/>
      <c r="HT38" s="87"/>
      <c r="HU38" s="87"/>
      <c r="HV38" s="87"/>
      <c r="HW38" s="87"/>
      <c r="HX38" s="87"/>
      <c r="HY38" s="87"/>
      <c r="HZ38" s="87"/>
      <c r="IA38" s="87"/>
      <c r="IB38" s="87"/>
      <c r="IC38" s="87"/>
      <c r="ID38" s="87"/>
      <c r="IE38" s="87"/>
      <c r="IF38" s="87"/>
      <c r="IG38" s="87"/>
      <c r="IH38" s="87"/>
      <c r="II38" s="87"/>
      <c r="IJ38" s="87"/>
      <c r="IK38" s="87"/>
      <c r="IL38" s="87"/>
      <c r="IM38" s="87"/>
      <c r="IN38" s="87"/>
      <c r="IO38" s="87"/>
      <c r="IP38" s="87"/>
      <c r="IQ38" s="87"/>
      <c r="IR38" s="87"/>
      <c r="IS38" s="87"/>
      <c r="IT38" s="87"/>
      <c r="IU38" s="87"/>
    </row>
    <row r="39" spans="1:255" s="88" customFormat="1" ht="12" customHeight="1" x14ac:dyDescent="0.25">
      <c r="A39" s="80"/>
      <c r="B39" s="115" t="s">
        <v>87</v>
      </c>
      <c r="C39" s="116" t="s">
        <v>22</v>
      </c>
      <c r="D39" s="116">
        <v>0.13</v>
      </c>
      <c r="E39" s="116" t="s">
        <v>79</v>
      </c>
      <c r="F39" s="117">
        <v>395841</v>
      </c>
      <c r="G39" s="118">
        <f t="shared" si="1"/>
        <v>51459.33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  <c r="HK39" s="87"/>
      <c r="HL39" s="87"/>
      <c r="HM39" s="87"/>
      <c r="HN39" s="87"/>
      <c r="HO39" s="87"/>
      <c r="HP39" s="87"/>
      <c r="HQ39" s="87"/>
      <c r="HR39" s="87"/>
      <c r="HS39" s="87"/>
      <c r="HT39" s="87"/>
      <c r="HU39" s="87"/>
      <c r="HV39" s="87"/>
      <c r="HW39" s="87"/>
      <c r="HX39" s="87"/>
      <c r="HY39" s="87"/>
      <c r="HZ39" s="87"/>
      <c r="IA39" s="87"/>
      <c r="IB39" s="87"/>
      <c r="IC39" s="87"/>
      <c r="ID39" s="87"/>
      <c r="IE39" s="87"/>
      <c r="IF39" s="87"/>
      <c r="IG39" s="87"/>
      <c r="IH39" s="87"/>
      <c r="II39" s="87"/>
      <c r="IJ39" s="87"/>
      <c r="IK39" s="87"/>
      <c r="IL39" s="87"/>
      <c r="IM39" s="87"/>
      <c r="IN39" s="87"/>
      <c r="IO39" s="87"/>
      <c r="IP39" s="87"/>
      <c r="IQ39" s="87"/>
      <c r="IR39" s="87"/>
      <c r="IS39" s="87"/>
      <c r="IT39" s="87"/>
      <c r="IU39" s="87"/>
    </row>
    <row r="40" spans="1:255" s="88" customFormat="1" ht="12" customHeight="1" x14ac:dyDescent="0.25">
      <c r="A40" s="80"/>
      <c r="B40" s="115" t="s">
        <v>88</v>
      </c>
      <c r="C40" s="116" t="s">
        <v>22</v>
      </c>
      <c r="D40" s="116">
        <v>0.06</v>
      </c>
      <c r="E40" s="116" t="s">
        <v>79</v>
      </c>
      <c r="F40" s="117">
        <v>407151</v>
      </c>
      <c r="G40" s="118">
        <f t="shared" si="1"/>
        <v>24429.059999999998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7"/>
      <c r="GD40" s="87"/>
      <c r="GE40" s="87"/>
      <c r="GF40" s="87"/>
      <c r="GG40" s="87"/>
      <c r="GH40" s="87"/>
      <c r="GI40" s="87"/>
      <c r="GJ40" s="87"/>
      <c r="GK40" s="87"/>
      <c r="GL40" s="87"/>
      <c r="GM40" s="87"/>
      <c r="GN40" s="87"/>
      <c r="GO40" s="87"/>
      <c r="GP40" s="87"/>
      <c r="GQ40" s="87"/>
      <c r="GR40" s="87"/>
      <c r="GS40" s="87"/>
      <c r="GT40" s="87"/>
      <c r="GU40" s="87"/>
      <c r="GV40" s="87"/>
      <c r="GW40" s="87"/>
      <c r="GX40" s="87"/>
      <c r="GY40" s="87"/>
      <c r="GZ40" s="87"/>
      <c r="HA40" s="87"/>
      <c r="HB40" s="87"/>
      <c r="HC40" s="87"/>
      <c r="HD40" s="87"/>
      <c r="HE40" s="87"/>
      <c r="HF40" s="87"/>
      <c r="HG40" s="87"/>
      <c r="HH40" s="87"/>
      <c r="HI40" s="87"/>
      <c r="HJ40" s="87"/>
      <c r="HK40" s="87"/>
      <c r="HL40" s="87"/>
      <c r="HM40" s="87"/>
      <c r="HN40" s="87"/>
      <c r="HO40" s="87"/>
      <c r="HP40" s="87"/>
      <c r="HQ40" s="87"/>
      <c r="HR40" s="87"/>
      <c r="HS40" s="87"/>
      <c r="HT40" s="87"/>
      <c r="HU40" s="87"/>
      <c r="HV40" s="87"/>
      <c r="HW40" s="87"/>
      <c r="HX40" s="87"/>
      <c r="HY40" s="87"/>
      <c r="HZ40" s="87"/>
      <c r="IA40" s="87"/>
      <c r="IB40" s="87"/>
      <c r="IC40" s="87"/>
      <c r="ID40" s="87"/>
      <c r="IE40" s="87"/>
      <c r="IF40" s="87"/>
      <c r="IG40" s="87"/>
      <c r="IH40" s="87"/>
      <c r="II40" s="87"/>
      <c r="IJ40" s="87"/>
      <c r="IK40" s="87"/>
      <c r="IL40" s="87"/>
      <c r="IM40" s="87"/>
      <c r="IN40" s="87"/>
      <c r="IO40" s="87"/>
      <c r="IP40" s="87"/>
      <c r="IQ40" s="87"/>
      <c r="IR40" s="87"/>
      <c r="IS40" s="87"/>
      <c r="IT40" s="87"/>
      <c r="IU40" s="87"/>
    </row>
    <row r="41" spans="1:255" s="88" customFormat="1" ht="12" customHeight="1" x14ac:dyDescent="0.25">
      <c r="A41" s="80"/>
      <c r="B41" s="115" t="s">
        <v>89</v>
      </c>
      <c r="C41" s="116" t="s">
        <v>22</v>
      </c>
      <c r="D41" s="116">
        <v>0.13</v>
      </c>
      <c r="E41" s="116" t="s">
        <v>79</v>
      </c>
      <c r="F41" s="117">
        <v>395841</v>
      </c>
      <c r="G41" s="118">
        <f t="shared" si="1"/>
        <v>51459.33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  <c r="FO41" s="87"/>
      <c r="FP41" s="87"/>
      <c r="FQ41" s="87"/>
      <c r="FR41" s="87"/>
      <c r="FS41" s="87"/>
      <c r="FT41" s="87"/>
      <c r="FU41" s="87"/>
      <c r="FV41" s="87"/>
      <c r="FW41" s="87"/>
      <c r="FX41" s="87"/>
      <c r="FY41" s="87"/>
      <c r="FZ41" s="87"/>
      <c r="GA41" s="87"/>
      <c r="GB41" s="87"/>
      <c r="GC41" s="87"/>
      <c r="GD41" s="87"/>
      <c r="GE41" s="87"/>
      <c r="GF41" s="87"/>
      <c r="GG41" s="87"/>
      <c r="GH41" s="87"/>
      <c r="GI41" s="87"/>
      <c r="GJ41" s="87"/>
      <c r="GK41" s="87"/>
      <c r="GL41" s="87"/>
      <c r="GM41" s="87"/>
      <c r="GN41" s="87"/>
      <c r="GO41" s="87"/>
      <c r="GP41" s="87"/>
      <c r="GQ41" s="87"/>
      <c r="GR41" s="87"/>
      <c r="GS41" s="87"/>
      <c r="GT41" s="87"/>
      <c r="GU41" s="87"/>
      <c r="GV41" s="87"/>
      <c r="GW41" s="87"/>
      <c r="GX41" s="87"/>
      <c r="GY41" s="87"/>
      <c r="GZ41" s="87"/>
      <c r="HA41" s="87"/>
      <c r="HB41" s="87"/>
      <c r="HC41" s="87"/>
      <c r="HD41" s="87"/>
      <c r="HE41" s="87"/>
      <c r="HF41" s="87"/>
      <c r="HG41" s="87"/>
      <c r="HH41" s="87"/>
      <c r="HI41" s="87"/>
      <c r="HJ41" s="87"/>
      <c r="HK41" s="87"/>
      <c r="HL41" s="87"/>
      <c r="HM41" s="87"/>
      <c r="HN41" s="87"/>
      <c r="HO41" s="87"/>
      <c r="HP41" s="87"/>
      <c r="HQ41" s="87"/>
      <c r="HR41" s="87"/>
      <c r="HS41" s="87"/>
      <c r="HT41" s="87"/>
      <c r="HU41" s="87"/>
      <c r="HV41" s="87"/>
      <c r="HW41" s="87"/>
      <c r="HX41" s="87"/>
      <c r="HY41" s="87"/>
      <c r="HZ41" s="87"/>
      <c r="IA41" s="87"/>
      <c r="IB41" s="87"/>
      <c r="IC41" s="87"/>
      <c r="ID41" s="87"/>
      <c r="IE41" s="87"/>
      <c r="IF41" s="87"/>
      <c r="IG41" s="87"/>
      <c r="IH41" s="87"/>
      <c r="II41" s="87"/>
      <c r="IJ41" s="87"/>
      <c r="IK41" s="87"/>
      <c r="IL41" s="87"/>
      <c r="IM41" s="87"/>
      <c r="IN41" s="87"/>
      <c r="IO41" s="87"/>
      <c r="IP41" s="87"/>
      <c r="IQ41" s="87"/>
      <c r="IR41" s="87"/>
      <c r="IS41" s="87"/>
      <c r="IT41" s="87"/>
      <c r="IU41" s="87"/>
    </row>
    <row r="42" spans="1:255" s="88" customFormat="1" ht="12" customHeight="1" x14ac:dyDescent="0.25">
      <c r="A42" s="80"/>
      <c r="B42" s="115" t="s">
        <v>90</v>
      </c>
      <c r="C42" s="116" t="s">
        <v>22</v>
      </c>
      <c r="D42" s="116">
        <v>0.1</v>
      </c>
      <c r="E42" s="116" t="s">
        <v>79</v>
      </c>
      <c r="F42" s="117">
        <v>494802</v>
      </c>
      <c r="G42" s="118">
        <f t="shared" si="1"/>
        <v>49480.200000000004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  <c r="FO42" s="87"/>
      <c r="FP42" s="87"/>
      <c r="FQ42" s="87"/>
      <c r="FR42" s="87"/>
      <c r="FS42" s="87"/>
      <c r="FT42" s="87"/>
      <c r="FU42" s="87"/>
      <c r="FV42" s="87"/>
      <c r="FW42" s="87"/>
      <c r="FX42" s="87"/>
      <c r="FY42" s="87"/>
      <c r="FZ42" s="87"/>
      <c r="GA42" s="87"/>
      <c r="GB42" s="87"/>
      <c r="GC42" s="87"/>
      <c r="GD42" s="87"/>
      <c r="GE42" s="87"/>
      <c r="GF42" s="87"/>
      <c r="GG42" s="87"/>
      <c r="GH42" s="87"/>
      <c r="GI42" s="87"/>
      <c r="GJ42" s="87"/>
      <c r="GK42" s="87"/>
      <c r="GL42" s="87"/>
      <c r="GM42" s="87"/>
      <c r="GN42" s="87"/>
      <c r="GO42" s="87"/>
      <c r="GP42" s="87"/>
      <c r="GQ42" s="87"/>
      <c r="GR42" s="87"/>
      <c r="GS42" s="87"/>
      <c r="GT42" s="87"/>
      <c r="GU42" s="87"/>
      <c r="GV42" s="87"/>
      <c r="GW42" s="87"/>
      <c r="GX42" s="87"/>
      <c r="GY42" s="87"/>
      <c r="GZ42" s="87"/>
      <c r="HA42" s="87"/>
      <c r="HB42" s="87"/>
      <c r="HC42" s="87"/>
      <c r="HD42" s="87"/>
      <c r="HE42" s="87"/>
      <c r="HF42" s="87"/>
      <c r="HG42" s="87"/>
      <c r="HH42" s="87"/>
      <c r="HI42" s="87"/>
      <c r="HJ42" s="87"/>
      <c r="HK42" s="87"/>
      <c r="HL42" s="87"/>
      <c r="HM42" s="87"/>
      <c r="HN42" s="87"/>
      <c r="HO42" s="87"/>
      <c r="HP42" s="87"/>
      <c r="HQ42" s="87"/>
      <c r="HR42" s="87"/>
      <c r="HS42" s="87"/>
      <c r="HT42" s="87"/>
      <c r="HU42" s="87"/>
      <c r="HV42" s="87"/>
      <c r="HW42" s="87"/>
      <c r="HX42" s="87"/>
      <c r="HY42" s="87"/>
      <c r="HZ42" s="87"/>
      <c r="IA42" s="87"/>
      <c r="IB42" s="87"/>
      <c r="IC42" s="87"/>
      <c r="ID42" s="87"/>
      <c r="IE42" s="87"/>
      <c r="IF42" s="87"/>
      <c r="IG42" s="87"/>
      <c r="IH42" s="87"/>
      <c r="II42" s="87"/>
      <c r="IJ42" s="87"/>
      <c r="IK42" s="87"/>
      <c r="IL42" s="87"/>
      <c r="IM42" s="87"/>
      <c r="IN42" s="87"/>
      <c r="IO42" s="87"/>
      <c r="IP42" s="87"/>
      <c r="IQ42" s="87"/>
      <c r="IR42" s="87"/>
      <c r="IS42" s="87"/>
      <c r="IT42" s="87"/>
      <c r="IU42" s="87"/>
    </row>
    <row r="43" spans="1:255" s="88" customFormat="1" ht="12" customHeight="1" x14ac:dyDescent="0.25">
      <c r="A43" s="80"/>
      <c r="B43" s="115" t="s">
        <v>91</v>
      </c>
      <c r="C43" s="116" t="s">
        <v>22</v>
      </c>
      <c r="D43" s="116">
        <v>0.15</v>
      </c>
      <c r="E43" s="116" t="s">
        <v>79</v>
      </c>
      <c r="F43" s="117">
        <v>95040</v>
      </c>
      <c r="G43" s="118">
        <f t="shared" si="1"/>
        <v>14256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  <c r="FO43" s="87"/>
      <c r="FP43" s="87"/>
      <c r="FQ43" s="87"/>
      <c r="FR43" s="87"/>
      <c r="FS43" s="87"/>
      <c r="FT43" s="87"/>
      <c r="FU43" s="87"/>
      <c r="FV43" s="87"/>
      <c r="FW43" s="87"/>
      <c r="FX43" s="87"/>
      <c r="FY43" s="87"/>
      <c r="FZ43" s="87"/>
      <c r="GA43" s="87"/>
      <c r="GB43" s="87"/>
      <c r="GC43" s="87"/>
      <c r="GD43" s="87"/>
      <c r="GE43" s="87"/>
      <c r="GF43" s="87"/>
      <c r="GG43" s="87"/>
      <c r="GH43" s="87"/>
      <c r="GI43" s="87"/>
      <c r="GJ43" s="87"/>
      <c r="GK43" s="87"/>
      <c r="GL43" s="87"/>
      <c r="GM43" s="87"/>
      <c r="GN43" s="87"/>
      <c r="GO43" s="87"/>
      <c r="GP43" s="87"/>
      <c r="GQ43" s="87"/>
      <c r="GR43" s="87"/>
      <c r="GS43" s="87"/>
      <c r="GT43" s="87"/>
      <c r="GU43" s="87"/>
      <c r="GV43" s="87"/>
      <c r="GW43" s="87"/>
      <c r="GX43" s="87"/>
      <c r="GY43" s="87"/>
      <c r="GZ43" s="87"/>
      <c r="HA43" s="87"/>
      <c r="HB43" s="87"/>
      <c r="HC43" s="87"/>
      <c r="HD43" s="87"/>
      <c r="HE43" s="87"/>
      <c r="HF43" s="87"/>
      <c r="HG43" s="87"/>
      <c r="HH43" s="87"/>
      <c r="HI43" s="87"/>
      <c r="HJ43" s="87"/>
      <c r="HK43" s="87"/>
      <c r="HL43" s="87"/>
      <c r="HM43" s="87"/>
      <c r="HN43" s="87"/>
      <c r="HO43" s="87"/>
      <c r="HP43" s="87"/>
      <c r="HQ43" s="87"/>
      <c r="HR43" s="87"/>
      <c r="HS43" s="87"/>
      <c r="HT43" s="87"/>
      <c r="HU43" s="87"/>
      <c r="HV43" s="87"/>
      <c r="HW43" s="87"/>
      <c r="HX43" s="87"/>
      <c r="HY43" s="87"/>
      <c r="HZ43" s="87"/>
      <c r="IA43" s="87"/>
      <c r="IB43" s="87"/>
      <c r="IC43" s="87"/>
      <c r="ID43" s="87"/>
      <c r="IE43" s="87"/>
      <c r="IF43" s="87"/>
      <c r="IG43" s="87"/>
      <c r="IH43" s="87"/>
      <c r="II43" s="87"/>
      <c r="IJ43" s="87"/>
      <c r="IK43" s="87"/>
      <c r="IL43" s="87"/>
      <c r="IM43" s="87"/>
      <c r="IN43" s="87"/>
      <c r="IO43" s="87"/>
      <c r="IP43" s="87"/>
      <c r="IQ43" s="87"/>
      <c r="IR43" s="87"/>
      <c r="IS43" s="87"/>
      <c r="IT43" s="87"/>
      <c r="IU43" s="87"/>
    </row>
    <row r="44" spans="1:255" s="88" customFormat="1" ht="12" customHeight="1" x14ac:dyDescent="0.25">
      <c r="A44" s="80"/>
      <c r="B44" s="115" t="s">
        <v>88</v>
      </c>
      <c r="C44" s="116" t="s">
        <v>22</v>
      </c>
      <c r="D44" s="116">
        <v>0.06</v>
      </c>
      <c r="E44" s="116" t="s">
        <v>81</v>
      </c>
      <c r="F44" s="117">
        <v>407151</v>
      </c>
      <c r="G44" s="118">
        <f t="shared" si="1"/>
        <v>24429.059999999998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  <c r="FO44" s="87"/>
      <c r="FP44" s="87"/>
      <c r="FQ44" s="87"/>
      <c r="FR44" s="87"/>
      <c r="FS44" s="87"/>
      <c r="FT44" s="87"/>
      <c r="FU44" s="87"/>
      <c r="FV44" s="87"/>
      <c r="FW44" s="87"/>
      <c r="FX44" s="87"/>
      <c r="FY44" s="87"/>
      <c r="FZ44" s="87"/>
      <c r="GA44" s="87"/>
      <c r="GB44" s="87"/>
      <c r="GC44" s="87"/>
      <c r="GD44" s="87"/>
      <c r="GE44" s="87"/>
      <c r="GF44" s="87"/>
      <c r="GG44" s="87"/>
      <c r="GH44" s="87"/>
      <c r="GI44" s="87"/>
      <c r="GJ44" s="87"/>
      <c r="GK44" s="87"/>
      <c r="GL44" s="87"/>
      <c r="GM44" s="87"/>
      <c r="GN44" s="87"/>
      <c r="GO44" s="87"/>
      <c r="GP44" s="87"/>
      <c r="GQ44" s="87"/>
      <c r="GR44" s="87"/>
      <c r="GS44" s="87"/>
      <c r="GT44" s="87"/>
      <c r="GU44" s="87"/>
      <c r="GV44" s="87"/>
      <c r="GW44" s="87"/>
      <c r="GX44" s="87"/>
      <c r="GY44" s="87"/>
      <c r="GZ44" s="87"/>
      <c r="HA44" s="87"/>
      <c r="HB44" s="87"/>
      <c r="HC44" s="87"/>
      <c r="HD44" s="87"/>
      <c r="HE44" s="87"/>
      <c r="HF44" s="87"/>
      <c r="HG44" s="87"/>
      <c r="HH44" s="87"/>
      <c r="HI44" s="87"/>
      <c r="HJ44" s="87"/>
      <c r="HK44" s="87"/>
      <c r="HL44" s="87"/>
      <c r="HM44" s="87"/>
      <c r="HN44" s="87"/>
      <c r="HO44" s="87"/>
      <c r="HP44" s="87"/>
      <c r="HQ44" s="87"/>
      <c r="HR44" s="87"/>
      <c r="HS44" s="87"/>
      <c r="HT44" s="87"/>
      <c r="HU44" s="87"/>
      <c r="HV44" s="87"/>
      <c r="HW44" s="87"/>
      <c r="HX44" s="87"/>
      <c r="HY44" s="87"/>
      <c r="HZ44" s="87"/>
      <c r="IA44" s="87"/>
      <c r="IB44" s="87"/>
      <c r="IC44" s="87"/>
      <c r="ID44" s="87"/>
      <c r="IE44" s="87"/>
      <c r="IF44" s="87"/>
      <c r="IG44" s="87"/>
      <c r="IH44" s="87"/>
      <c r="II44" s="87"/>
      <c r="IJ44" s="87"/>
      <c r="IK44" s="87"/>
      <c r="IL44" s="87"/>
      <c r="IM44" s="87"/>
      <c r="IN44" s="87"/>
      <c r="IO44" s="87"/>
      <c r="IP44" s="87"/>
      <c r="IQ44" s="87"/>
      <c r="IR44" s="87"/>
      <c r="IS44" s="87"/>
      <c r="IT44" s="87"/>
      <c r="IU44" s="87"/>
    </row>
    <row r="45" spans="1:255" s="88" customFormat="1" ht="12" customHeight="1" x14ac:dyDescent="0.25">
      <c r="A45" s="80"/>
      <c r="B45" s="115" t="s">
        <v>92</v>
      </c>
      <c r="C45" s="116" t="s">
        <v>22</v>
      </c>
      <c r="D45" s="116">
        <v>0.2</v>
      </c>
      <c r="E45" s="116" t="s">
        <v>93</v>
      </c>
      <c r="F45" s="117">
        <v>95040</v>
      </c>
      <c r="G45" s="118">
        <f t="shared" si="1"/>
        <v>19008</v>
      </c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  <c r="FT45" s="87"/>
      <c r="FU45" s="87"/>
      <c r="FV45" s="87"/>
      <c r="FW45" s="87"/>
      <c r="FX45" s="87"/>
      <c r="FY45" s="87"/>
      <c r="FZ45" s="87"/>
      <c r="GA45" s="87"/>
      <c r="GB45" s="87"/>
      <c r="GC45" s="87"/>
      <c r="GD45" s="87"/>
      <c r="GE45" s="87"/>
      <c r="GF45" s="87"/>
      <c r="GG45" s="87"/>
      <c r="GH45" s="87"/>
      <c r="GI45" s="87"/>
      <c r="GJ45" s="87"/>
      <c r="GK45" s="87"/>
      <c r="GL45" s="87"/>
      <c r="GM45" s="87"/>
      <c r="GN45" s="87"/>
      <c r="GO45" s="87"/>
      <c r="GP45" s="87"/>
      <c r="GQ45" s="87"/>
      <c r="GR45" s="87"/>
      <c r="GS45" s="87"/>
      <c r="GT45" s="87"/>
      <c r="GU45" s="87"/>
      <c r="GV45" s="87"/>
      <c r="GW45" s="87"/>
      <c r="GX45" s="87"/>
      <c r="GY45" s="87"/>
      <c r="GZ45" s="87"/>
      <c r="HA45" s="87"/>
      <c r="HB45" s="87"/>
      <c r="HC45" s="87"/>
      <c r="HD45" s="87"/>
      <c r="HE45" s="87"/>
      <c r="HF45" s="87"/>
      <c r="HG45" s="87"/>
      <c r="HH45" s="87"/>
      <c r="HI45" s="87"/>
      <c r="HJ45" s="87"/>
      <c r="HK45" s="87"/>
      <c r="HL45" s="87"/>
      <c r="HM45" s="87"/>
      <c r="HN45" s="87"/>
      <c r="HO45" s="87"/>
      <c r="HP45" s="87"/>
      <c r="HQ45" s="87"/>
      <c r="HR45" s="87"/>
      <c r="HS45" s="87"/>
      <c r="HT45" s="87"/>
      <c r="HU45" s="87"/>
      <c r="HV45" s="87"/>
      <c r="HW45" s="87"/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/>
      <c r="II45" s="87"/>
      <c r="IJ45" s="87"/>
      <c r="IK45" s="87"/>
      <c r="IL45" s="87"/>
      <c r="IM45" s="87"/>
      <c r="IN45" s="87"/>
      <c r="IO45" s="87"/>
      <c r="IP45" s="87"/>
      <c r="IQ45" s="87"/>
      <c r="IR45" s="87"/>
      <c r="IS45" s="87"/>
      <c r="IT45" s="87"/>
      <c r="IU45" s="87"/>
    </row>
    <row r="46" spans="1:255" s="88" customFormat="1" ht="12" customHeight="1" x14ac:dyDescent="0.25">
      <c r="A46" s="80"/>
      <c r="B46" s="115" t="s">
        <v>80</v>
      </c>
      <c r="C46" s="116" t="s">
        <v>22</v>
      </c>
      <c r="D46" s="116">
        <v>0.2</v>
      </c>
      <c r="E46" s="116" t="s">
        <v>66</v>
      </c>
      <c r="F46" s="117">
        <v>242820</v>
      </c>
      <c r="G46" s="118">
        <f t="shared" si="1"/>
        <v>48564</v>
      </c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  <c r="GR46" s="87"/>
      <c r="GS46" s="87"/>
      <c r="GT46" s="87"/>
      <c r="GU46" s="87"/>
      <c r="GV46" s="87"/>
      <c r="GW46" s="87"/>
      <c r="GX46" s="87"/>
      <c r="GY46" s="87"/>
      <c r="GZ46" s="87"/>
      <c r="HA46" s="87"/>
      <c r="HB46" s="87"/>
      <c r="HC46" s="87"/>
      <c r="HD46" s="87"/>
      <c r="HE46" s="87"/>
      <c r="HF46" s="87"/>
      <c r="HG46" s="87"/>
      <c r="HH46" s="87"/>
      <c r="HI46" s="87"/>
      <c r="HJ46" s="87"/>
      <c r="HK46" s="87"/>
      <c r="HL46" s="87"/>
      <c r="HM46" s="87"/>
      <c r="HN46" s="87"/>
      <c r="HO46" s="87"/>
      <c r="HP46" s="87"/>
      <c r="HQ46" s="87"/>
      <c r="HR46" s="87"/>
      <c r="HS46" s="87"/>
      <c r="HT46" s="87"/>
      <c r="HU46" s="87"/>
      <c r="HV46" s="87"/>
      <c r="HW46" s="87"/>
      <c r="HX46" s="87"/>
      <c r="HY46" s="87"/>
      <c r="HZ46" s="87"/>
      <c r="IA46" s="87"/>
      <c r="IB46" s="87"/>
      <c r="IC46" s="87"/>
      <c r="ID46" s="87"/>
      <c r="IE46" s="87"/>
      <c r="IF46" s="87"/>
      <c r="IG46" s="87"/>
      <c r="IH46" s="87"/>
      <c r="II46" s="87"/>
      <c r="IJ46" s="87"/>
      <c r="IK46" s="87"/>
      <c r="IL46" s="87"/>
      <c r="IM46" s="87"/>
      <c r="IN46" s="87"/>
      <c r="IO46" s="87"/>
      <c r="IP46" s="87"/>
      <c r="IQ46" s="87"/>
      <c r="IR46" s="87"/>
      <c r="IS46" s="87"/>
      <c r="IT46" s="87"/>
      <c r="IU46" s="87"/>
    </row>
    <row r="47" spans="1:255" s="88" customFormat="1" ht="12" customHeight="1" x14ac:dyDescent="0.25">
      <c r="A47" s="80"/>
      <c r="B47" s="115" t="s">
        <v>94</v>
      </c>
      <c r="C47" s="116" t="s">
        <v>22</v>
      </c>
      <c r="D47" s="116">
        <v>0.17</v>
      </c>
      <c r="E47" s="116" t="s">
        <v>95</v>
      </c>
      <c r="F47" s="117">
        <v>549780</v>
      </c>
      <c r="G47" s="118">
        <f t="shared" si="1"/>
        <v>93462.6</v>
      </c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  <c r="FT47" s="87"/>
      <c r="FU47" s="87"/>
      <c r="FV47" s="87"/>
      <c r="FW47" s="87"/>
      <c r="FX47" s="87"/>
      <c r="FY47" s="87"/>
      <c r="FZ47" s="87"/>
      <c r="GA47" s="87"/>
      <c r="GB47" s="87"/>
      <c r="GC47" s="87"/>
      <c r="GD47" s="87"/>
      <c r="GE47" s="87"/>
      <c r="GF47" s="87"/>
      <c r="GG47" s="87"/>
      <c r="GH47" s="87"/>
      <c r="GI47" s="87"/>
      <c r="GJ47" s="87"/>
      <c r="GK47" s="87"/>
      <c r="GL47" s="87"/>
      <c r="GM47" s="87"/>
      <c r="GN47" s="87"/>
      <c r="GO47" s="87"/>
      <c r="GP47" s="87"/>
      <c r="GQ47" s="87"/>
      <c r="GR47" s="87"/>
      <c r="GS47" s="87"/>
      <c r="GT47" s="87"/>
      <c r="GU47" s="87"/>
      <c r="GV47" s="87"/>
      <c r="GW47" s="87"/>
      <c r="GX47" s="87"/>
      <c r="GY47" s="87"/>
      <c r="GZ47" s="87"/>
      <c r="HA47" s="87"/>
      <c r="HB47" s="87"/>
      <c r="HC47" s="87"/>
      <c r="HD47" s="87"/>
      <c r="HE47" s="87"/>
      <c r="HF47" s="87"/>
      <c r="HG47" s="87"/>
      <c r="HH47" s="87"/>
      <c r="HI47" s="87"/>
      <c r="HJ47" s="87"/>
      <c r="HK47" s="87"/>
      <c r="HL47" s="87"/>
      <c r="HM47" s="87"/>
      <c r="HN47" s="87"/>
      <c r="HO47" s="87"/>
      <c r="HP47" s="87"/>
      <c r="HQ47" s="87"/>
      <c r="HR47" s="87"/>
      <c r="HS47" s="87"/>
      <c r="HT47" s="87"/>
      <c r="HU47" s="87"/>
      <c r="HV47" s="87"/>
      <c r="HW47" s="87"/>
      <c r="HX47" s="87"/>
      <c r="HY47" s="87"/>
      <c r="HZ47" s="87"/>
      <c r="IA47" s="87"/>
      <c r="IB47" s="87"/>
      <c r="IC47" s="87"/>
      <c r="ID47" s="87"/>
      <c r="IE47" s="87"/>
      <c r="IF47" s="87"/>
      <c r="IG47" s="87"/>
      <c r="IH47" s="87"/>
      <c r="II47" s="87"/>
      <c r="IJ47" s="87"/>
      <c r="IK47" s="87"/>
      <c r="IL47" s="87"/>
      <c r="IM47" s="87"/>
      <c r="IN47" s="87"/>
      <c r="IO47" s="87"/>
      <c r="IP47" s="87"/>
      <c r="IQ47" s="87"/>
      <c r="IR47" s="87"/>
      <c r="IS47" s="87"/>
      <c r="IT47" s="87"/>
      <c r="IU47" s="87"/>
    </row>
    <row r="48" spans="1:255" ht="11.25" customHeight="1" x14ac:dyDescent="0.25">
      <c r="B48" s="16" t="s">
        <v>23</v>
      </c>
      <c r="C48" s="17"/>
      <c r="D48" s="17"/>
      <c r="E48" s="17"/>
      <c r="F48" s="18"/>
      <c r="G48" s="119">
        <f>SUM(G36:G47)</f>
        <v>574065.6100000001</v>
      </c>
    </row>
    <row r="49" spans="1:255" ht="15.75" customHeight="1" x14ac:dyDescent="0.25">
      <c r="A49" s="5"/>
      <c r="B49" s="13"/>
      <c r="C49" s="14"/>
      <c r="D49" s="14"/>
      <c r="E49" s="14"/>
      <c r="F49" s="15"/>
      <c r="G49" s="15"/>
      <c r="K49" s="73"/>
    </row>
    <row r="50" spans="1:255" ht="12" customHeight="1" x14ac:dyDescent="0.25">
      <c r="A50" s="5"/>
      <c r="B50" s="108" t="s">
        <v>24</v>
      </c>
      <c r="C50" s="109"/>
      <c r="D50" s="110"/>
      <c r="E50" s="110"/>
      <c r="F50" s="111"/>
      <c r="G50" s="112"/>
    </row>
    <row r="51" spans="1:255" ht="24" customHeight="1" x14ac:dyDescent="0.25">
      <c r="A51" s="5"/>
      <c r="B51" s="113" t="s">
        <v>25</v>
      </c>
      <c r="C51" s="114" t="s">
        <v>26</v>
      </c>
      <c r="D51" s="114" t="s">
        <v>27</v>
      </c>
      <c r="E51" s="113" t="s">
        <v>14</v>
      </c>
      <c r="F51" s="114" t="s">
        <v>15</v>
      </c>
      <c r="G51" s="113" t="s">
        <v>16</v>
      </c>
    </row>
    <row r="52" spans="1:255" s="88" customFormat="1" ht="12" customHeight="1" x14ac:dyDescent="0.25">
      <c r="A52" s="80"/>
      <c r="B52" s="120" t="s">
        <v>96</v>
      </c>
      <c r="C52" s="116" t="s">
        <v>97</v>
      </c>
      <c r="D52" s="116">
        <v>2.2000000000000002</v>
      </c>
      <c r="E52" s="116" t="s">
        <v>60</v>
      </c>
      <c r="F52" s="117">
        <v>127000</v>
      </c>
      <c r="G52" s="118">
        <f>+F52*D52</f>
        <v>279400</v>
      </c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  <c r="FX52" s="87"/>
      <c r="FY52" s="87"/>
      <c r="FZ52" s="87"/>
      <c r="GA52" s="87"/>
      <c r="GB52" s="87"/>
      <c r="GC52" s="87"/>
      <c r="GD52" s="87"/>
      <c r="GE52" s="87"/>
      <c r="GF52" s="87"/>
      <c r="GG52" s="87"/>
      <c r="GH52" s="87"/>
      <c r="GI52" s="87"/>
      <c r="GJ52" s="87"/>
      <c r="GK52" s="87"/>
      <c r="GL52" s="87"/>
      <c r="GM52" s="87"/>
      <c r="GN52" s="87"/>
      <c r="GO52" s="87"/>
      <c r="GP52" s="87"/>
      <c r="GQ52" s="87"/>
      <c r="GR52" s="87"/>
      <c r="GS52" s="87"/>
      <c r="GT52" s="87"/>
      <c r="GU52" s="87"/>
      <c r="GV52" s="87"/>
      <c r="GW52" s="87"/>
      <c r="GX52" s="87"/>
      <c r="GY52" s="87"/>
      <c r="GZ52" s="87"/>
      <c r="HA52" s="87"/>
      <c r="HB52" s="87"/>
      <c r="HC52" s="87"/>
      <c r="HD52" s="87"/>
      <c r="HE52" s="87"/>
      <c r="HF52" s="87"/>
      <c r="HG52" s="87"/>
      <c r="HH52" s="87"/>
      <c r="HI52" s="87"/>
      <c r="HJ52" s="87"/>
      <c r="HK52" s="87"/>
      <c r="HL52" s="87"/>
      <c r="HM52" s="87"/>
      <c r="HN52" s="87"/>
      <c r="HO52" s="87"/>
      <c r="HP52" s="87"/>
      <c r="HQ52" s="87"/>
      <c r="HR52" s="87"/>
      <c r="HS52" s="87"/>
      <c r="HT52" s="87"/>
      <c r="HU52" s="87"/>
      <c r="HV52" s="87"/>
      <c r="HW52" s="87"/>
      <c r="HX52" s="87"/>
      <c r="HY52" s="87"/>
      <c r="HZ52" s="87"/>
      <c r="IA52" s="87"/>
      <c r="IB52" s="87"/>
      <c r="IC52" s="87"/>
      <c r="ID52" s="87"/>
      <c r="IE52" s="87"/>
      <c r="IF52" s="87"/>
      <c r="IG52" s="87"/>
      <c r="IH52" s="87"/>
      <c r="II52" s="87"/>
      <c r="IJ52" s="87"/>
      <c r="IK52" s="87"/>
      <c r="IL52" s="87"/>
      <c r="IM52" s="87"/>
      <c r="IN52" s="87"/>
      <c r="IO52" s="87"/>
      <c r="IP52" s="87"/>
      <c r="IQ52" s="87"/>
      <c r="IR52" s="87"/>
      <c r="IS52" s="87"/>
      <c r="IT52" s="87"/>
      <c r="IU52" s="87"/>
    </row>
    <row r="53" spans="1:255" s="88" customFormat="1" ht="12" customHeight="1" x14ac:dyDescent="0.25">
      <c r="A53" s="80"/>
      <c r="B53" s="120" t="s">
        <v>28</v>
      </c>
      <c r="C53" s="116"/>
      <c r="D53" s="116"/>
      <c r="E53" s="116"/>
      <c r="F53" s="117"/>
      <c r="G53" s="118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7"/>
      <c r="FJ53" s="87"/>
      <c r="FK53" s="87"/>
      <c r="FL53" s="87"/>
      <c r="FM53" s="87"/>
      <c r="FN53" s="87"/>
      <c r="FO53" s="87"/>
      <c r="FP53" s="87"/>
      <c r="FQ53" s="87"/>
      <c r="FR53" s="87"/>
      <c r="FS53" s="87"/>
      <c r="FT53" s="87"/>
      <c r="FU53" s="87"/>
      <c r="FV53" s="87"/>
      <c r="FW53" s="87"/>
      <c r="FX53" s="87"/>
      <c r="FY53" s="87"/>
      <c r="FZ53" s="87"/>
      <c r="GA53" s="87"/>
      <c r="GB53" s="87"/>
      <c r="GC53" s="87"/>
      <c r="GD53" s="87"/>
      <c r="GE53" s="87"/>
      <c r="GF53" s="87"/>
      <c r="GG53" s="87"/>
      <c r="GH53" s="87"/>
      <c r="GI53" s="87"/>
      <c r="GJ53" s="87"/>
      <c r="GK53" s="87"/>
      <c r="GL53" s="87"/>
      <c r="GM53" s="87"/>
      <c r="GN53" s="87"/>
      <c r="GO53" s="87"/>
      <c r="GP53" s="87"/>
      <c r="GQ53" s="87"/>
      <c r="GR53" s="87"/>
      <c r="GS53" s="87"/>
      <c r="GT53" s="87"/>
      <c r="GU53" s="87"/>
      <c r="GV53" s="87"/>
      <c r="GW53" s="87"/>
      <c r="GX53" s="87"/>
      <c r="GY53" s="87"/>
      <c r="GZ53" s="87"/>
      <c r="HA53" s="87"/>
      <c r="HB53" s="87"/>
      <c r="HC53" s="87"/>
      <c r="HD53" s="87"/>
      <c r="HE53" s="87"/>
      <c r="HF53" s="87"/>
      <c r="HG53" s="87"/>
      <c r="HH53" s="87"/>
      <c r="HI53" s="87"/>
      <c r="HJ53" s="87"/>
      <c r="HK53" s="87"/>
      <c r="HL53" s="87"/>
      <c r="HM53" s="87"/>
      <c r="HN53" s="87"/>
      <c r="HO53" s="87"/>
      <c r="HP53" s="87"/>
      <c r="HQ53" s="87"/>
      <c r="HR53" s="87"/>
      <c r="HS53" s="87"/>
      <c r="HT53" s="87"/>
      <c r="HU53" s="87"/>
      <c r="HV53" s="87"/>
      <c r="HW53" s="87"/>
      <c r="HX53" s="87"/>
      <c r="HY53" s="87"/>
      <c r="HZ53" s="87"/>
      <c r="IA53" s="87"/>
      <c r="IB53" s="87"/>
      <c r="IC53" s="87"/>
      <c r="ID53" s="87"/>
      <c r="IE53" s="87"/>
      <c r="IF53" s="87"/>
      <c r="IG53" s="87"/>
      <c r="IH53" s="87"/>
      <c r="II53" s="87"/>
      <c r="IJ53" s="87"/>
      <c r="IK53" s="87"/>
      <c r="IL53" s="87"/>
      <c r="IM53" s="87"/>
      <c r="IN53" s="87"/>
      <c r="IO53" s="87"/>
      <c r="IP53" s="87"/>
      <c r="IQ53" s="87"/>
      <c r="IR53" s="87"/>
      <c r="IS53" s="87"/>
      <c r="IT53" s="87"/>
      <c r="IU53" s="87"/>
    </row>
    <row r="54" spans="1:255" s="88" customFormat="1" ht="12" customHeight="1" x14ac:dyDescent="0.25">
      <c r="A54" s="80"/>
      <c r="B54" s="115" t="s">
        <v>98</v>
      </c>
      <c r="C54" s="116" t="s">
        <v>29</v>
      </c>
      <c r="D54" s="116">
        <v>500</v>
      </c>
      <c r="E54" s="116" t="s">
        <v>99</v>
      </c>
      <c r="F54" s="117">
        <v>970</v>
      </c>
      <c r="G54" s="118">
        <f t="shared" ref="G54:G59" si="2">+F54*D54</f>
        <v>485000</v>
      </c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  <c r="EY54" s="87"/>
      <c r="EZ54" s="87"/>
      <c r="FA54" s="87"/>
      <c r="FB54" s="87"/>
      <c r="FC54" s="87"/>
      <c r="FD54" s="87"/>
      <c r="FE54" s="87"/>
      <c r="FF54" s="87"/>
      <c r="FG54" s="87"/>
      <c r="FH54" s="87"/>
      <c r="FI54" s="87"/>
      <c r="FJ54" s="87"/>
      <c r="FK54" s="87"/>
      <c r="FL54" s="87"/>
      <c r="FM54" s="87"/>
      <c r="FN54" s="87"/>
      <c r="FO54" s="87"/>
      <c r="FP54" s="87"/>
      <c r="FQ54" s="87"/>
      <c r="FR54" s="87"/>
      <c r="FS54" s="87"/>
      <c r="FT54" s="87"/>
      <c r="FU54" s="87"/>
      <c r="FV54" s="87"/>
      <c r="FW54" s="87"/>
      <c r="FX54" s="87"/>
      <c r="FY54" s="87"/>
      <c r="FZ54" s="87"/>
      <c r="GA54" s="87"/>
      <c r="GB54" s="87"/>
      <c r="GC54" s="87"/>
      <c r="GD54" s="87"/>
      <c r="GE54" s="87"/>
      <c r="GF54" s="87"/>
      <c r="GG54" s="87"/>
      <c r="GH54" s="87"/>
      <c r="GI54" s="87"/>
      <c r="GJ54" s="87"/>
      <c r="GK54" s="87"/>
      <c r="GL54" s="87"/>
      <c r="GM54" s="87"/>
      <c r="GN54" s="87"/>
      <c r="GO54" s="87"/>
      <c r="GP54" s="87"/>
      <c r="GQ54" s="87"/>
      <c r="GR54" s="87"/>
      <c r="GS54" s="87"/>
      <c r="GT54" s="87"/>
      <c r="GU54" s="87"/>
      <c r="GV54" s="87"/>
      <c r="GW54" s="87"/>
      <c r="GX54" s="87"/>
      <c r="GY54" s="87"/>
      <c r="GZ54" s="87"/>
      <c r="HA54" s="87"/>
      <c r="HB54" s="87"/>
      <c r="HC54" s="87"/>
      <c r="HD54" s="87"/>
      <c r="HE54" s="87"/>
      <c r="HF54" s="87"/>
      <c r="HG54" s="87"/>
      <c r="HH54" s="87"/>
      <c r="HI54" s="87"/>
      <c r="HJ54" s="87"/>
      <c r="HK54" s="87"/>
      <c r="HL54" s="87"/>
      <c r="HM54" s="87"/>
      <c r="HN54" s="87"/>
      <c r="HO54" s="87"/>
      <c r="HP54" s="87"/>
      <c r="HQ54" s="87"/>
      <c r="HR54" s="87"/>
      <c r="HS54" s="87"/>
      <c r="HT54" s="87"/>
      <c r="HU54" s="87"/>
      <c r="HV54" s="87"/>
      <c r="HW54" s="87"/>
      <c r="HX54" s="87"/>
      <c r="HY54" s="87"/>
      <c r="HZ54" s="87"/>
      <c r="IA54" s="87"/>
      <c r="IB54" s="87"/>
      <c r="IC54" s="87"/>
      <c r="ID54" s="87"/>
      <c r="IE54" s="87"/>
      <c r="IF54" s="87"/>
      <c r="IG54" s="87"/>
      <c r="IH54" s="87"/>
      <c r="II54" s="87"/>
      <c r="IJ54" s="87"/>
      <c r="IK54" s="87"/>
      <c r="IL54" s="87"/>
      <c r="IM54" s="87"/>
      <c r="IN54" s="87"/>
      <c r="IO54" s="87"/>
      <c r="IP54" s="87"/>
      <c r="IQ54" s="87"/>
      <c r="IR54" s="87"/>
      <c r="IS54" s="87"/>
      <c r="IT54" s="87"/>
      <c r="IU54" s="87"/>
    </row>
    <row r="55" spans="1:255" s="88" customFormat="1" ht="12" customHeight="1" x14ac:dyDescent="0.25">
      <c r="A55" s="80"/>
      <c r="B55" s="115" t="s">
        <v>109</v>
      </c>
      <c r="C55" s="116" t="s">
        <v>29</v>
      </c>
      <c r="D55" s="116">
        <v>550</v>
      </c>
      <c r="E55" s="116" t="s">
        <v>60</v>
      </c>
      <c r="F55" s="117">
        <v>1202</v>
      </c>
      <c r="G55" s="118">
        <f t="shared" si="2"/>
        <v>661100</v>
      </c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  <c r="FO55" s="87"/>
      <c r="FP55" s="87"/>
      <c r="FQ55" s="87"/>
      <c r="FR55" s="87"/>
      <c r="FS55" s="87"/>
      <c r="FT55" s="87"/>
      <c r="FU55" s="87"/>
      <c r="FV55" s="87"/>
      <c r="FW55" s="87"/>
      <c r="FX55" s="87"/>
      <c r="FY55" s="87"/>
      <c r="FZ55" s="87"/>
      <c r="GA55" s="87"/>
      <c r="GB55" s="87"/>
      <c r="GC55" s="87"/>
      <c r="GD55" s="87"/>
      <c r="GE55" s="87"/>
      <c r="GF55" s="87"/>
      <c r="GG55" s="87"/>
      <c r="GH55" s="87"/>
      <c r="GI55" s="87"/>
      <c r="GJ55" s="87"/>
      <c r="GK55" s="87"/>
      <c r="GL55" s="87"/>
      <c r="GM55" s="87"/>
      <c r="GN55" s="87"/>
      <c r="GO55" s="87"/>
      <c r="GP55" s="87"/>
      <c r="GQ55" s="87"/>
      <c r="GR55" s="87"/>
      <c r="GS55" s="87"/>
      <c r="GT55" s="87"/>
      <c r="GU55" s="87"/>
      <c r="GV55" s="87"/>
      <c r="GW55" s="87"/>
      <c r="GX55" s="87"/>
      <c r="GY55" s="87"/>
      <c r="GZ55" s="87"/>
      <c r="HA55" s="87"/>
      <c r="HB55" s="87"/>
      <c r="HC55" s="87"/>
      <c r="HD55" s="87"/>
      <c r="HE55" s="87"/>
      <c r="HF55" s="87"/>
      <c r="HG55" s="87"/>
      <c r="HH55" s="87"/>
      <c r="HI55" s="87"/>
      <c r="HJ55" s="87"/>
      <c r="HK55" s="87"/>
      <c r="HL55" s="87"/>
      <c r="HM55" s="87"/>
      <c r="HN55" s="87"/>
      <c r="HO55" s="87"/>
      <c r="HP55" s="87"/>
      <c r="HQ55" s="87"/>
      <c r="HR55" s="87"/>
      <c r="HS55" s="87"/>
      <c r="HT55" s="87"/>
      <c r="HU55" s="87"/>
      <c r="HV55" s="87"/>
      <c r="HW55" s="87"/>
      <c r="HX55" s="87"/>
      <c r="HY55" s="87"/>
      <c r="HZ55" s="87"/>
      <c r="IA55" s="87"/>
      <c r="IB55" s="87"/>
      <c r="IC55" s="87"/>
      <c r="ID55" s="87"/>
      <c r="IE55" s="87"/>
      <c r="IF55" s="87"/>
      <c r="IG55" s="87"/>
      <c r="IH55" s="87"/>
      <c r="II55" s="87"/>
      <c r="IJ55" s="87"/>
      <c r="IK55" s="87"/>
      <c r="IL55" s="87"/>
      <c r="IM55" s="87"/>
      <c r="IN55" s="87"/>
      <c r="IO55" s="87"/>
      <c r="IP55" s="87"/>
      <c r="IQ55" s="87"/>
      <c r="IR55" s="87"/>
      <c r="IS55" s="87"/>
      <c r="IT55" s="87"/>
      <c r="IU55" s="87"/>
    </row>
    <row r="56" spans="1:255" s="88" customFormat="1" ht="12" customHeight="1" x14ac:dyDescent="0.25">
      <c r="A56" s="80"/>
      <c r="B56" s="120" t="s">
        <v>30</v>
      </c>
      <c r="C56" s="116"/>
      <c r="D56" s="116"/>
      <c r="E56" s="116"/>
      <c r="F56" s="117"/>
      <c r="G56" s="118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87"/>
      <c r="FO56" s="87"/>
      <c r="FP56" s="87"/>
      <c r="FQ56" s="87"/>
      <c r="FR56" s="87"/>
      <c r="FS56" s="87"/>
      <c r="FT56" s="87"/>
      <c r="FU56" s="87"/>
      <c r="FV56" s="87"/>
      <c r="FW56" s="87"/>
      <c r="FX56" s="87"/>
      <c r="FY56" s="87"/>
      <c r="FZ56" s="87"/>
      <c r="GA56" s="87"/>
      <c r="GB56" s="87"/>
      <c r="GC56" s="87"/>
      <c r="GD56" s="87"/>
      <c r="GE56" s="87"/>
      <c r="GF56" s="87"/>
      <c r="GG56" s="87"/>
      <c r="GH56" s="87"/>
      <c r="GI56" s="87"/>
      <c r="GJ56" s="87"/>
      <c r="GK56" s="87"/>
      <c r="GL56" s="87"/>
      <c r="GM56" s="87"/>
      <c r="GN56" s="87"/>
      <c r="GO56" s="87"/>
      <c r="GP56" s="87"/>
      <c r="GQ56" s="87"/>
      <c r="GR56" s="87"/>
      <c r="GS56" s="87"/>
      <c r="GT56" s="87"/>
      <c r="GU56" s="87"/>
      <c r="GV56" s="87"/>
      <c r="GW56" s="87"/>
      <c r="GX56" s="87"/>
      <c r="GY56" s="87"/>
      <c r="GZ56" s="87"/>
      <c r="HA56" s="87"/>
      <c r="HB56" s="87"/>
      <c r="HC56" s="87"/>
      <c r="HD56" s="87"/>
      <c r="HE56" s="87"/>
      <c r="HF56" s="87"/>
      <c r="HG56" s="87"/>
      <c r="HH56" s="87"/>
      <c r="HI56" s="87"/>
      <c r="HJ56" s="87"/>
      <c r="HK56" s="87"/>
      <c r="HL56" s="87"/>
      <c r="HM56" s="87"/>
      <c r="HN56" s="87"/>
      <c r="HO56" s="87"/>
      <c r="HP56" s="87"/>
      <c r="HQ56" s="87"/>
      <c r="HR56" s="87"/>
      <c r="HS56" s="87"/>
      <c r="HT56" s="87"/>
      <c r="HU56" s="87"/>
      <c r="HV56" s="87"/>
      <c r="HW56" s="87"/>
      <c r="HX56" s="87"/>
      <c r="HY56" s="87"/>
      <c r="HZ56" s="87"/>
      <c r="IA56" s="87"/>
      <c r="IB56" s="87"/>
      <c r="IC56" s="87"/>
      <c r="ID56" s="87"/>
      <c r="IE56" s="87"/>
      <c r="IF56" s="87"/>
      <c r="IG56" s="87"/>
      <c r="IH56" s="87"/>
      <c r="II56" s="87"/>
      <c r="IJ56" s="87"/>
      <c r="IK56" s="87"/>
      <c r="IL56" s="87"/>
      <c r="IM56" s="87"/>
      <c r="IN56" s="87"/>
      <c r="IO56" s="87"/>
      <c r="IP56" s="87"/>
      <c r="IQ56" s="87"/>
      <c r="IR56" s="87"/>
      <c r="IS56" s="87"/>
      <c r="IT56" s="87"/>
      <c r="IU56" s="87"/>
    </row>
    <row r="57" spans="1:255" s="88" customFormat="1" ht="12" customHeight="1" x14ac:dyDescent="0.25">
      <c r="A57" s="80"/>
      <c r="B57" s="115" t="s">
        <v>100</v>
      </c>
      <c r="C57" s="116" t="s">
        <v>63</v>
      </c>
      <c r="D57" s="116">
        <v>4</v>
      </c>
      <c r="E57" s="116" t="s">
        <v>60</v>
      </c>
      <c r="F57" s="117">
        <v>13600</v>
      </c>
      <c r="G57" s="118">
        <f t="shared" si="2"/>
        <v>54400</v>
      </c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7"/>
      <c r="EF57" s="87"/>
      <c r="EG57" s="87"/>
      <c r="EH57" s="87"/>
      <c r="EI57" s="87"/>
      <c r="EJ57" s="87"/>
      <c r="EK57" s="87"/>
      <c r="EL57" s="87"/>
      <c r="EM57" s="87"/>
      <c r="EN57" s="87"/>
      <c r="EO57" s="87"/>
      <c r="EP57" s="87"/>
      <c r="EQ57" s="87"/>
      <c r="ER57" s="87"/>
      <c r="ES57" s="87"/>
      <c r="ET57" s="87"/>
      <c r="EU57" s="87"/>
      <c r="EV57" s="87"/>
      <c r="EW57" s="87"/>
      <c r="EX57" s="87"/>
      <c r="EY57" s="87"/>
      <c r="EZ57" s="87"/>
      <c r="FA57" s="87"/>
      <c r="FB57" s="87"/>
      <c r="FC57" s="87"/>
      <c r="FD57" s="87"/>
      <c r="FE57" s="87"/>
      <c r="FF57" s="87"/>
      <c r="FG57" s="87"/>
      <c r="FH57" s="87"/>
      <c r="FI57" s="87"/>
      <c r="FJ57" s="87"/>
      <c r="FK57" s="87"/>
      <c r="FL57" s="87"/>
      <c r="FM57" s="87"/>
      <c r="FN57" s="87"/>
      <c r="FO57" s="87"/>
      <c r="FP57" s="87"/>
      <c r="FQ57" s="87"/>
      <c r="FR57" s="87"/>
      <c r="FS57" s="87"/>
      <c r="FT57" s="87"/>
      <c r="FU57" s="87"/>
      <c r="FV57" s="87"/>
      <c r="FW57" s="87"/>
      <c r="FX57" s="87"/>
      <c r="FY57" s="87"/>
      <c r="FZ57" s="87"/>
      <c r="GA57" s="87"/>
      <c r="GB57" s="87"/>
      <c r="GC57" s="87"/>
      <c r="GD57" s="87"/>
      <c r="GE57" s="87"/>
      <c r="GF57" s="87"/>
      <c r="GG57" s="87"/>
      <c r="GH57" s="87"/>
      <c r="GI57" s="87"/>
      <c r="GJ57" s="87"/>
      <c r="GK57" s="87"/>
      <c r="GL57" s="87"/>
      <c r="GM57" s="87"/>
      <c r="GN57" s="87"/>
      <c r="GO57" s="87"/>
      <c r="GP57" s="87"/>
      <c r="GQ57" s="87"/>
      <c r="GR57" s="87"/>
      <c r="GS57" s="87"/>
      <c r="GT57" s="87"/>
      <c r="GU57" s="87"/>
      <c r="GV57" s="87"/>
      <c r="GW57" s="87"/>
      <c r="GX57" s="87"/>
      <c r="GY57" s="87"/>
      <c r="GZ57" s="87"/>
      <c r="HA57" s="87"/>
      <c r="HB57" s="87"/>
      <c r="HC57" s="87"/>
      <c r="HD57" s="87"/>
      <c r="HE57" s="87"/>
      <c r="HF57" s="87"/>
      <c r="HG57" s="87"/>
      <c r="HH57" s="87"/>
      <c r="HI57" s="87"/>
      <c r="HJ57" s="87"/>
      <c r="HK57" s="87"/>
      <c r="HL57" s="87"/>
      <c r="HM57" s="87"/>
      <c r="HN57" s="87"/>
      <c r="HO57" s="87"/>
      <c r="HP57" s="87"/>
      <c r="HQ57" s="87"/>
      <c r="HR57" s="87"/>
      <c r="HS57" s="87"/>
      <c r="HT57" s="87"/>
      <c r="HU57" s="87"/>
      <c r="HV57" s="87"/>
      <c r="HW57" s="87"/>
      <c r="HX57" s="87"/>
      <c r="HY57" s="87"/>
      <c r="HZ57" s="87"/>
      <c r="IA57" s="87"/>
      <c r="IB57" s="87"/>
      <c r="IC57" s="87"/>
      <c r="ID57" s="87"/>
      <c r="IE57" s="87"/>
      <c r="IF57" s="87"/>
      <c r="IG57" s="87"/>
      <c r="IH57" s="87"/>
      <c r="II57" s="87"/>
      <c r="IJ57" s="87"/>
      <c r="IK57" s="87"/>
      <c r="IL57" s="87"/>
      <c r="IM57" s="87"/>
      <c r="IN57" s="87"/>
      <c r="IO57" s="87"/>
      <c r="IP57" s="87"/>
      <c r="IQ57" s="87"/>
      <c r="IR57" s="87"/>
      <c r="IS57" s="87"/>
      <c r="IT57" s="87"/>
      <c r="IU57" s="87"/>
    </row>
    <row r="58" spans="1:255" s="88" customFormat="1" ht="12" customHeight="1" x14ac:dyDescent="0.25">
      <c r="A58" s="80"/>
      <c r="B58" s="115" t="s">
        <v>101</v>
      </c>
      <c r="C58" s="116" t="s">
        <v>29</v>
      </c>
      <c r="D58" s="116">
        <v>1</v>
      </c>
      <c r="E58" s="116" t="s">
        <v>61</v>
      </c>
      <c r="F58" s="117">
        <v>49799</v>
      </c>
      <c r="G58" s="118">
        <f t="shared" si="2"/>
        <v>49799</v>
      </c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/>
      <c r="DZ58" s="87"/>
      <c r="EA58" s="87"/>
      <c r="EB58" s="87"/>
      <c r="EC58" s="87"/>
      <c r="ED58" s="87"/>
      <c r="EE58" s="87"/>
      <c r="EF58" s="87"/>
      <c r="EG58" s="87"/>
      <c r="EH58" s="87"/>
      <c r="EI58" s="87"/>
      <c r="EJ58" s="87"/>
      <c r="EK58" s="87"/>
      <c r="EL58" s="87"/>
      <c r="EM58" s="87"/>
      <c r="EN58" s="87"/>
      <c r="EO58" s="87"/>
      <c r="EP58" s="87"/>
      <c r="EQ58" s="87"/>
      <c r="ER58" s="87"/>
      <c r="ES58" s="87"/>
      <c r="ET58" s="87"/>
      <c r="EU58" s="87"/>
      <c r="EV58" s="87"/>
      <c r="EW58" s="87"/>
      <c r="EX58" s="87"/>
      <c r="EY58" s="87"/>
      <c r="EZ58" s="87"/>
      <c r="FA58" s="87"/>
      <c r="FB58" s="87"/>
      <c r="FC58" s="87"/>
      <c r="FD58" s="87"/>
      <c r="FE58" s="87"/>
      <c r="FF58" s="87"/>
      <c r="FG58" s="87"/>
      <c r="FH58" s="87"/>
      <c r="FI58" s="87"/>
      <c r="FJ58" s="87"/>
      <c r="FK58" s="87"/>
      <c r="FL58" s="87"/>
      <c r="FM58" s="87"/>
      <c r="FN58" s="87"/>
      <c r="FO58" s="87"/>
      <c r="FP58" s="87"/>
      <c r="FQ58" s="87"/>
      <c r="FR58" s="87"/>
      <c r="FS58" s="87"/>
      <c r="FT58" s="87"/>
      <c r="FU58" s="87"/>
      <c r="FV58" s="87"/>
      <c r="FW58" s="87"/>
      <c r="FX58" s="87"/>
      <c r="FY58" s="87"/>
      <c r="FZ58" s="87"/>
      <c r="GA58" s="87"/>
      <c r="GB58" s="87"/>
      <c r="GC58" s="87"/>
      <c r="GD58" s="87"/>
      <c r="GE58" s="87"/>
      <c r="GF58" s="87"/>
      <c r="GG58" s="87"/>
      <c r="GH58" s="87"/>
      <c r="GI58" s="87"/>
      <c r="GJ58" s="87"/>
      <c r="GK58" s="87"/>
      <c r="GL58" s="87"/>
      <c r="GM58" s="87"/>
      <c r="GN58" s="87"/>
      <c r="GO58" s="87"/>
      <c r="GP58" s="87"/>
      <c r="GQ58" s="87"/>
      <c r="GR58" s="87"/>
      <c r="GS58" s="87"/>
      <c r="GT58" s="87"/>
      <c r="GU58" s="87"/>
      <c r="GV58" s="87"/>
      <c r="GW58" s="87"/>
      <c r="GX58" s="87"/>
      <c r="GY58" s="87"/>
      <c r="GZ58" s="87"/>
      <c r="HA58" s="87"/>
      <c r="HB58" s="87"/>
      <c r="HC58" s="87"/>
      <c r="HD58" s="87"/>
      <c r="HE58" s="87"/>
      <c r="HF58" s="87"/>
      <c r="HG58" s="87"/>
      <c r="HH58" s="87"/>
      <c r="HI58" s="87"/>
      <c r="HJ58" s="87"/>
      <c r="HK58" s="87"/>
      <c r="HL58" s="87"/>
      <c r="HM58" s="87"/>
      <c r="HN58" s="87"/>
      <c r="HO58" s="87"/>
      <c r="HP58" s="87"/>
      <c r="HQ58" s="87"/>
      <c r="HR58" s="87"/>
      <c r="HS58" s="87"/>
      <c r="HT58" s="87"/>
      <c r="HU58" s="87"/>
      <c r="HV58" s="87"/>
      <c r="HW58" s="87"/>
      <c r="HX58" s="87"/>
      <c r="HY58" s="87"/>
      <c r="HZ58" s="87"/>
      <c r="IA58" s="87"/>
      <c r="IB58" s="87"/>
      <c r="IC58" s="87"/>
      <c r="ID58" s="87"/>
      <c r="IE58" s="87"/>
      <c r="IF58" s="87"/>
      <c r="IG58" s="87"/>
      <c r="IH58" s="87"/>
      <c r="II58" s="87"/>
      <c r="IJ58" s="87"/>
      <c r="IK58" s="87"/>
      <c r="IL58" s="87"/>
      <c r="IM58" s="87"/>
      <c r="IN58" s="87"/>
      <c r="IO58" s="87"/>
      <c r="IP58" s="87"/>
      <c r="IQ58" s="87"/>
      <c r="IR58" s="87"/>
      <c r="IS58" s="87"/>
      <c r="IT58" s="87"/>
      <c r="IU58" s="87"/>
    </row>
    <row r="59" spans="1:255" s="88" customFormat="1" ht="12" customHeight="1" x14ac:dyDescent="0.25">
      <c r="A59" s="80"/>
      <c r="B59" s="115" t="s">
        <v>102</v>
      </c>
      <c r="C59" s="116" t="s">
        <v>63</v>
      </c>
      <c r="D59" s="116">
        <v>0.5</v>
      </c>
      <c r="E59" s="116" t="s">
        <v>61</v>
      </c>
      <c r="F59" s="117">
        <v>13923</v>
      </c>
      <c r="G59" s="118">
        <f t="shared" si="2"/>
        <v>6961.5</v>
      </c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7"/>
      <c r="DJ59" s="87"/>
      <c r="DK59" s="87"/>
      <c r="DL59" s="87"/>
      <c r="DM59" s="87"/>
      <c r="DN59" s="87"/>
      <c r="DO59" s="87"/>
      <c r="DP59" s="87"/>
      <c r="DQ59" s="87"/>
      <c r="DR59" s="87"/>
      <c r="DS59" s="87"/>
      <c r="DT59" s="87"/>
      <c r="DU59" s="87"/>
      <c r="DV59" s="87"/>
      <c r="DW59" s="87"/>
      <c r="DX59" s="87"/>
      <c r="DY59" s="87"/>
      <c r="DZ59" s="87"/>
      <c r="EA59" s="87"/>
      <c r="EB59" s="87"/>
      <c r="EC59" s="87"/>
      <c r="ED59" s="87"/>
      <c r="EE59" s="87"/>
      <c r="EF59" s="87"/>
      <c r="EG59" s="87"/>
      <c r="EH59" s="87"/>
      <c r="EI59" s="87"/>
      <c r="EJ59" s="87"/>
      <c r="EK59" s="87"/>
      <c r="EL59" s="87"/>
      <c r="EM59" s="87"/>
      <c r="EN59" s="87"/>
      <c r="EO59" s="87"/>
      <c r="EP59" s="87"/>
      <c r="EQ59" s="87"/>
      <c r="ER59" s="87"/>
      <c r="ES59" s="87"/>
      <c r="ET59" s="87"/>
      <c r="EU59" s="87"/>
      <c r="EV59" s="87"/>
      <c r="EW59" s="87"/>
      <c r="EX59" s="87"/>
      <c r="EY59" s="87"/>
      <c r="EZ59" s="87"/>
      <c r="FA59" s="87"/>
      <c r="FB59" s="87"/>
      <c r="FC59" s="87"/>
      <c r="FD59" s="87"/>
      <c r="FE59" s="87"/>
      <c r="FF59" s="87"/>
      <c r="FG59" s="87"/>
      <c r="FH59" s="87"/>
      <c r="FI59" s="87"/>
      <c r="FJ59" s="87"/>
      <c r="FK59" s="87"/>
      <c r="FL59" s="87"/>
      <c r="FM59" s="87"/>
      <c r="FN59" s="87"/>
      <c r="FO59" s="87"/>
      <c r="FP59" s="87"/>
      <c r="FQ59" s="87"/>
      <c r="FR59" s="87"/>
      <c r="FS59" s="87"/>
      <c r="FT59" s="87"/>
      <c r="FU59" s="87"/>
      <c r="FV59" s="87"/>
      <c r="FW59" s="87"/>
      <c r="FX59" s="87"/>
      <c r="FY59" s="87"/>
      <c r="FZ59" s="87"/>
      <c r="GA59" s="87"/>
      <c r="GB59" s="87"/>
      <c r="GC59" s="87"/>
      <c r="GD59" s="87"/>
      <c r="GE59" s="87"/>
      <c r="GF59" s="87"/>
      <c r="GG59" s="87"/>
      <c r="GH59" s="87"/>
      <c r="GI59" s="87"/>
      <c r="GJ59" s="87"/>
      <c r="GK59" s="87"/>
      <c r="GL59" s="87"/>
      <c r="GM59" s="87"/>
      <c r="GN59" s="87"/>
      <c r="GO59" s="87"/>
      <c r="GP59" s="87"/>
      <c r="GQ59" s="87"/>
      <c r="GR59" s="87"/>
      <c r="GS59" s="87"/>
      <c r="GT59" s="87"/>
      <c r="GU59" s="87"/>
      <c r="GV59" s="87"/>
      <c r="GW59" s="87"/>
      <c r="GX59" s="87"/>
      <c r="GY59" s="87"/>
      <c r="GZ59" s="87"/>
      <c r="HA59" s="87"/>
      <c r="HB59" s="87"/>
      <c r="HC59" s="87"/>
      <c r="HD59" s="87"/>
      <c r="HE59" s="87"/>
      <c r="HF59" s="87"/>
      <c r="HG59" s="87"/>
      <c r="HH59" s="87"/>
      <c r="HI59" s="87"/>
      <c r="HJ59" s="87"/>
      <c r="HK59" s="87"/>
      <c r="HL59" s="87"/>
      <c r="HM59" s="87"/>
      <c r="HN59" s="87"/>
      <c r="HO59" s="87"/>
      <c r="HP59" s="87"/>
      <c r="HQ59" s="87"/>
      <c r="HR59" s="87"/>
      <c r="HS59" s="87"/>
      <c r="HT59" s="87"/>
      <c r="HU59" s="87"/>
      <c r="HV59" s="87"/>
      <c r="HW59" s="87"/>
      <c r="HX59" s="87"/>
      <c r="HY59" s="87"/>
      <c r="HZ59" s="87"/>
      <c r="IA59" s="87"/>
      <c r="IB59" s="87"/>
      <c r="IC59" s="87"/>
      <c r="ID59" s="87"/>
      <c r="IE59" s="87"/>
      <c r="IF59" s="87"/>
      <c r="IG59" s="87"/>
      <c r="IH59" s="87"/>
      <c r="II59" s="87"/>
      <c r="IJ59" s="87"/>
      <c r="IK59" s="87"/>
      <c r="IL59" s="87"/>
      <c r="IM59" s="87"/>
      <c r="IN59" s="87"/>
      <c r="IO59" s="87"/>
      <c r="IP59" s="87"/>
      <c r="IQ59" s="87"/>
      <c r="IR59" s="87"/>
      <c r="IS59" s="87"/>
      <c r="IT59" s="87"/>
      <c r="IU59" s="87"/>
    </row>
    <row r="60" spans="1:255" ht="11.25" customHeight="1" x14ac:dyDescent="0.25">
      <c r="B60" s="16" t="s">
        <v>31</v>
      </c>
      <c r="C60" s="17"/>
      <c r="D60" s="17"/>
      <c r="E60" s="17"/>
      <c r="F60" s="18"/>
      <c r="G60" s="119">
        <f>SUM(G52:G59)</f>
        <v>1536660.5</v>
      </c>
    </row>
    <row r="61" spans="1:255" ht="15.75" customHeight="1" x14ac:dyDescent="0.25">
      <c r="A61" s="5"/>
      <c r="B61" s="13"/>
      <c r="C61" s="14"/>
      <c r="D61" s="14"/>
      <c r="E61" s="14"/>
      <c r="F61" s="15"/>
      <c r="G61" s="15"/>
      <c r="K61" s="73"/>
    </row>
    <row r="62" spans="1:255" ht="12" customHeight="1" x14ac:dyDescent="0.25">
      <c r="A62" s="5"/>
      <c r="B62" s="108" t="s">
        <v>32</v>
      </c>
      <c r="C62" s="109"/>
      <c r="D62" s="110"/>
      <c r="E62" s="110"/>
      <c r="F62" s="111"/>
      <c r="G62" s="112"/>
    </row>
    <row r="63" spans="1:255" ht="24" customHeight="1" x14ac:dyDescent="0.25">
      <c r="A63" s="5"/>
      <c r="B63" s="113" t="s">
        <v>33</v>
      </c>
      <c r="C63" s="114" t="s">
        <v>26</v>
      </c>
      <c r="D63" s="114" t="s">
        <v>27</v>
      </c>
      <c r="E63" s="113" t="s">
        <v>14</v>
      </c>
      <c r="F63" s="114" t="s">
        <v>15</v>
      </c>
      <c r="G63" s="113" t="s">
        <v>16</v>
      </c>
    </row>
    <row r="64" spans="1:255" s="88" customFormat="1" ht="12" customHeight="1" x14ac:dyDescent="0.25">
      <c r="A64" s="80"/>
      <c r="B64" s="115" t="s">
        <v>106</v>
      </c>
      <c r="C64" s="116" t="s">
        <v>107</v>
      </c>
      <c r="D64" s="116">
        <v>16000</v>
      </c>
      <c r="E64" s="116" t="s">
        <v>64</v>
      </c>
      <c r="F64" s="117">
        <v>12</v>
      </c>
      <c r="G64" s="118">
        <f>+F64*D64</f>
        <v>192000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X64" s="87"/>
      <c r="FY64" s="87"/>
      <c r="FZ64" s="87"/>
      <c r="GA64" s="87"/>
      <c r="GB64" s="87"/>
      <c r="GC64" s="87"/>
      <c r="GD64" s="87"/>
      <c r="GE64" s="87"/>
      <c r="GF64" s="87"/>
      <c r="GG64" s="87"/>
      <c r="GH64" s="87"/>
      <c r="GI64" s="87"/>
      <c r="GJ64" s="87"/>
      <c r="GK64" s="87"/>
      <c r="GL64" s="87"/>
      <c r="GM64" s="87"/>
      <c r="GN64" s="87"/>
      <c r="GO64" s="87"/>
      <c r="GP64" s="87"/>
      <c r="GQ64" s="87"/>
      <c r="GR64" s="87"/>
      <c r="GS64" s="87"/>
      <c r="GT64" s="87"/>
      <c r="GU64" s="87"/>
      <c r="GV64" s="87"/>
      <c r="GW64" s="87"/>
      <c r="GX64" s="87"/>
      <c r="GY64" s="87"/>
      <c r="GZ64" s="87"/>
      <c r="HA64" s="87"/>
      <c r="HB64" s="87"/>
      <c r="HC64" s="87"/>
      <c r="HD64" s="87"/>
      <c r="HE64" s="87"/>
      <c r="HF64" s="87"/>
      <c r="HG64" s="87"/>
      <c r="HH64" s="87"/>
      <c r="HI64" s="87"/>
      <c r="HJ64" s="87"/>
      <c r="HK64" s="87"/>
      <c r="HL64" s="87"/>
      <c r="HM64" s="87"/>
      <c r="HN64" s="87"/>
      <c r="HO64" s="87"/>
      <c r="HP64" s="87"/>
      <c r="HQ64" s="87"/>
      <c r="HR64" s="87"/>
      <c r="HS64" s="87"/>
      <c r="HT64" s="87"/>
      <c r="HU64" s="87"/>
      <c r="HV64" s="87"/>
      <c r="HW64" s="87"/>
      <c r="HX64" s="87"/>
      <c r="HY64" s="87"/>
      <c r="HZ64" s="87"/>
      <c r="IA64" s="87"/>
      <c r="IB64" s="87"/>
      <c r="IC64" s="87"/>
      <c r="ID64" s="87"/>
      <c r="IE64" s="87"/>
      <c r="IF64" s="87"/>
      <c r="IG64" s="87"/>
      <c r="IH64" s="87"/>
      <c r="II64" s="87"/>
      <c r="IJ64" s="87"/>
      <c r="IK64" s="87"/>
      <c r="IL64" s="87"/>
      <c r="IM64" s="87"/>
      <c r="IN64" s="87"/>
      <c r="IO64" s="87"/>
      <c r="IP64" s="87"/>
      <c r="IQ64" s="87"/>
      <c r="IR64" s="87"/>
      <c r="IS64" s="87"/>
      <c r="IT64" s="87"/>
      <c r="IU64" s="87"/>
    </row>
    <row r="65" spans="2:7" ht="11.25" customHeight="1" x14ac:dyDescent="0.25">
      <c r="B65" s="16" t="s">
        <v>34</v>
      </c>
      <c r="C65" s="17"/>
      <c r="D65" s="17"/>
      <c r="E65" s="17"/>
      <c r="F65" s="18"/>
      <c r="G65" s="119">
        <f>SUM(G64:G64)</f>
        <v>192000</v>
      </c>
    </row>
    <row r="66" spans="2:7" ht="11.25" customHeight="1" x14ac:dyDescent="0.25">
      <c r="B66" s="33"/>
      <c r="C66" s="33"/>
      <c r="D66" s="33"/>
      <c r="E66" s="33"/>
      <c r="F66" s="34"/>
      <c r="G66" s="34"/>
    </row>
    <row r="67" spans="2:7" ht="11.25" customHeight="1" x14ac:dyDescent="0.25">
      <c r="B67" s="35" t="s">
        <v>35</v>
      </c>
      <c r="C67" s="36"/>
      <c r="D67" s="36"/>
      <c r="E67" s="36"/>
      <c r="F67" s="36"/>
      <c r="G67" s="37">
        <f>G27+G32+G48+G60+G65</f>
        <v>2523526.1100000003</v>
      </c>
    </row>
    <row r="68" spans="2:7" ht="11.25" customHeight="1" x14ac:dyDescent="0.25">
      <c r="B68" s="38" t="s">
        <v>36</v>
      </c>
      <c r="C68" s="20"/>
      <c r="D68" s="20"/>
      <c r="E68" s="20"/>
      <c r="F68" s="20"/>
      <c r="G68" s="39">
        <f>G67*0.05</f>
        <v>126176.30550000002</v>
      </c>
    </row>
    <row r="69" spans="2:7" ht="11.25" customHeight="1" x14ac:dyDescent="0.25">
      <c r="B69" s="40" t="s">
        <v>37</v>
      </c>
      <c r="C69" s="19"/>
      <c r="D69" s="19"/>
      <c r="E69" s="19"/>
      <c r="F69" s="19"/>
      <c r="G69" s="41">
        <f>G68+G67</f>
        <v>2649702.4155000001</v>
      </c>
    </row>
    <row r="70" spans="2:7" ht="11.25" customHeight="1" x14ac:dyDescent="0.25">
      <c r="B70" s="38" t="s">
        <v>38</v>
      </c>
      <c r="C70" s="20"/>
      <c r="D70" s="20"/>
      <c r="E70" s="20"/>
      <c r="F70" s="20"/>
      <c r="G70" s="39">
        <f>G12</f>
        <v>5355000</v>
      </c>
    </row>
    <row r="71" spans="2:7" ht="11.25" customHeight="1" x14ac:dyDescent="0.25">
      <c r="B71" s="42" t="s">
        <v>39</v>
      </c>
      <c r="C71" s="43"/>
      <c r="D71" s="43"/>
      <c r="E71" s="43"/>
      <c r="F71" s="43"/>
      <c r="G71" s="44">
        <f>G70-G69</f>
        <v>2705297.5844999999</v>
      </c>
    </row>
    <row r="72" spans="2:7" ht="11.25" customHeight="1" x14ac:dyDescent="0.25">
      <c r="B72" s="31" t="s">
        <v>40</v>
      </c>
      <c r="C72" s="32"/>
      <c r="D72" s="32"/>
      <c r="E72" s="32"/>
      <c r="F72" s="32"/>
      <c r="G72" s="28"/>
    </row>
    <row r="73" spans="2:7" ht="11.25" customHeight="1" thickBot="1" x14ac:dyDescent="0.3">
      <c r="B73" s="45"/>
      <c r="C73" s="32"/>
      <c r="D73" s="32"/>
      <c r="E73" s="32"/>
      <c r="F73" s="32"/>
      <c r="G73" s="28"/>
    </row>
    <row r="74" spans="2:7" ht="11.25" customHeight="1" x14ac:dyDescent="0.25">
      <c r="B74" s="57" t="s">
        <v>41</v>
      </c>
      <c r="C74" s="58"/>
      <c r="D74" s="58"/>
      <c r="E74" s="58"/>
      <c r="F74" s="59"/>
      <c r="G74" s="28"/>
    </row>
    <row r="75" spans="2:7" ht="11.25" customHeight="1" x14ac:dyDescent="0.25">
      <c r="B75" s="60" t="s">
        <v>42</v>
      </c>
      <c r="C75" s="30"/>
      <c r="D75" s="30"/>
      <c r="E75" s="30"/>
      <c r="F75" s="61"/>
      <c r="G75" s="28"/>
    </row>
    <row r="76" spans="2:7" ht="11.25" customHeight="1" x14ac:dyDescent="0.25">
      <c r="B76" s="60" t="s">
        <v>68</v>
      </c>
      <c r="C76" s="30"/>
      <c r="D76" s="30"/>
      <c r="E76" s="30"/>
      <c r="F76" s="61"/>
      <c r="G76" s="28"/>
    </row>
    <row r="77" spans="2:7" ht="11.25" customHeight="1" x14ac:dyDescent="0.25">
      <c r="B77" s="60" t="s">
        <v>103</v>
      </c>
      <c r="C77" s="30"/>
      <c r="D77" s="30"/>
      <c r="E77" s="30"/>
      <c r="F77" s="61"/>
      <c r="G77" s="28"/>
    </row>
    <row r="78" spans="2:7" ht="11.25" customHeight="1" x14ac:dyDescent="0.25">
      <c r="B78" s="60" t="s">
        <v>43</v>
      </c>
      <c r="C78" s="30"/>
      <c r="D78" s="30"/>
      <c r="E78" s="30"/>
      <c r="F78" s="61"/>
      <c r="G78" s="28"/>
    </row>
    <row r="79" spans="2:7" ht="11.25" customHeight="1" x14ac:dyDescent="0.25">
      <c r="B79" s="60" t="s">
        <v>44</v>
      </c>
      <c r="C79" s="30"/>
      <c r="D79" s="30"/>
      <c r="E79" s="30"/>
      <c r="F79" s="61"/>
      <c r="G79" s="28"/>
    </row>
    <row r="80" spans="2:7" ht="11.25" customHeight="1" x14ac:dyDescent="0.25">
      <c r="B80" s="60" t="s">
        <v>45</v>
      </c>
      <c r="C80" s="30"/>
      <c r="D80" s="30"/>
      <c r="E80" s="30"/>
      <c r="F80" s="61"/>
      <c r="G80" s="28"/>
    </row>
    <row r="81" spans="2:7" ht="11.25" customHeight="1" thickBot="1" x14ac:dyDescent="0.3">
      <c r="B81" s="62"/>
      <c r="C81" s="63"/>
      <c r="D81" s="63"/>
      <c r="E81" s="63"/>
      <c r="F81" s="64"/>
      <c r="G81" s="28"/>
    </row>
    <row r="82" spans="2:7" ht="11.25" customHeight="1" x14ac:dyDescent="0.25">
      <c r="B82" s="55"/>
      <c r="C82" s="30"/>
      <c r="D82" s="30"/>
      <c r="E82" s="30"/>
      <c r="F82" s="30"/>
      <c r="G82" s="28"/>
    </row>
    <row r="83" spans="2:7" ht="11.25" customHeight="1" thickBot="1" x14ac:dyDescent="0.3">
      <c r="B83" s="76" t="s">
        <v>46</v>
      </c>
      <c r="C83" s="77"/>
      <c r="D83" s="54"/>
      <c r="E83" s="21"/>
      <c r="F83" s="21"/>
      <c r="G83" s="28"/>
    </row>
    <row r="84" spans="2:7" ht="11.25" customHeight="1" x14ac:dyDescent="0.25">
      <c r="B84" s="47" t="s">
        <v>33</v>
      </c>
      <c r="C84" s="22" t="s">
        <v>47</v>
      </c>
      <c r="D84" s="48" t="s">
        <v>48</v>
      </c>
      <c r="E84" s="21"/>
      <c r="F84" s="21"/>
      <c r="G84" s="28"/>
    </row>
    <row r="85" spans="2:7" ht="11.25" customHeight="1" x14ac:dyDescent="0.25">
      <c r="B85" s="49" t="s">
        <v>49</v>
      </c>
      <c r="C85" s="23">
        <f>+G27</f>
        <v>220800</v>
      </c>
      <c r="D85" s="50">
        <f>(C85/C91)</f>
        <v>8.3330112358423067E-2</v>
      </c>
      <c r="E85" s="21"/>
      <c r="F85" s="21"/>
      <c r="G85" s="28"/>
    </row>
    <row r="86" spans="2:7" ht="11.25" customHeight="1" x14ac:dyDescent="0.25">
      <c r="B86" s="49" t="s">
        <v>50</v>
      </c>
      <c r="C86" s="24">
        <v>0</v>
      </c>
      <c r="D86" s="50">
        <v>0</v>
      </c>
      <c r="E86" s="21"/>
      <c r="F86" s="21"/>
      <c r="G86" s="28"/>
    </row>
    <row r="87" spans="2:7" ht="11.25" customHeight="1" x14ac:dyDescent="0.25">
      <c r="B87" s="49" t="s">
        <v>51</v>
      </c>
      <c r="C87" s="23">
        <f>+G48</f>
        <v>574065.6100000001</v>
      </c>
      <c r="D87" s="50">
        <f>(C87/C91)</f>
        <v>0.21665286133336359</v>
      </c>
      <c r="E87" s="21"/>
      <c r="F87" s="21"/>
      <c r="G87" s="28"/>
    </row>
    <row r="88" spans="2:7" ht="11.25" customHeight="1" x14ac:dyDescent="0.25">
      <c r="B88" s="49" t="s">
        <v>25</v>
      </c>
      <c r="C88" s="23">
        <f>+G60</f>
        <v>1536660.5</v>
      </c>
      <c r="D88" s="50">
        <f>(C88/C91)</f>
        <v>0.57993701142097176</v>
      </c>
      <c r="E88" s="21"/>
      <c r="F88" s="21"/>
      <c r="G88" s="28"/>
    </row>
    <row r="89" spans="2:7" ht="11.25" customHeight="1" x14ac:dyDescent="0.25">
      <c r="B89" s="49" t="s">
        <v>52</v>
      </c>
      <c r="C89" s="25">
        <f>+G65</f>
        <v>192000</v>
      </c>
      <c r="D89" s="50">
        <f>(C89/C91)</f>
        <v>7.2460967268193968E-2</v>
      </c>
      <c r="E89" s="27"/>
      <c r="F89" s="27"/>
      <c r="G89" s="28"/>
    </row>
    <row r="90" spans="2:7" ht="11.25" customHeight="1" x14ac:dyDescent="0.25">
      <c r="B90" s="49" t="s">
        <v>53</v>
      </c>
      <c r="C90" s="25">
        <f>+G68</f>
        <v>126176.30550000002</v>
      </c>
      <c r="D90" s="50">
        <f>(C90/C91)</f>
        <v>4.7619047619047623E-2</v>
      </c>
      <c r="E90" s="27"/>
      <c r="F90" s="27"/>
      <c r="G90" s="28"/>
    </row>
    <row r="91" spans="2:7" ht="11.25" customHeight="1" thickBot="1" x14ac:dyDescent="0.3">
      <c r="B91" s="51" t="s">
        <v>54</v>
      </c>
      <c r="C91" s="52">
        <f>SUM(C85:C90)</f>
        <v>2649702.4155000001</v>
      </c>
      <c r="D91" s="53">
        <f>SUM(D85:D90)</f>
        <v>1</v>
      </c>
      <c r="E91" s="27"/>
      <c r="F91" s="27"/>
      <c r="G91" s="28"/>
    </row>
    <row r="92" spans="2:7" ht="11.25" customHeight="1" x14ac:dyDescent="0.25">
      <c r="B92" s="45"/>
      <c r="C92" s="32"/>
      <c r="D92" s="32"/>
      <c r="E92" s="32"/>
      <c r="F92" s="32"/>
      <c r="G92" s="28"/>
    </row>
    <row r="93" spans="2:7" ht="11.25" customHeight="1" x14ac:dyDescent="0.25">
      <c r="B93" s="46"/>
      <c r="C93" s="32"/>
      <c r="D93" s="32"/>
      <c r="E93" s="32"/>
      <c r="F93" s="32"/>
      <c r="G93" s="28"/>
    </row>
    <row r="94" spans="2:7" ht="11.25" customHeight="1" thickBot="1" x14ac:dyDescent="0.3">
      <c r="B94" s="66"/>
      <c r="C94" s="67" t="s">
        <v>55</v>
      </c>
      <c r="D94" s="68"/>
      <c r="E94" s="69"/>
      <c r="F94" s="26"/>
      <c r="G94" s="28"/>
    </row>
    <row r="95" spans="2:7" ht="11.25" customHeight="1" x14ac:dyDescent="0.25">
      <c r="B95" s="70" t="s">
        <v>69</v>
      </c>
      <c r="C95" s="71">
        <v>140</v>
      </c>
      <c r="D95" s="71">
        <v>150</v>
      </c>
      <c r="E95" s="72">
        <v>160</v>
      </c>
      <c r="F95" s="65"/>
      <c r="G95" s="29"/>
    </row>
    <row r="96" spans="2:7" ht="11.25" customHeight="1" thickBot="1" x14ac:dyDescent="0.3">
      <c r="B96" s="51" t="s">
        <v>104</v>
      </c>
      <c r="C96" s="74">
        <f>(G69/C95)</f>
        <v>18926.445825000003</v>
      </c>
      <c r="D96" s="74">
        <f>(G69/D95)</f>
        <v>17664.682769999999</v>
      </c>
      <c r="E96" s="75">
        <f>(G69/E95)</f>
        <v>16560.640096875002</v>
      </c>
      <c r="F96" s="65"/>
      <c r="G96" s="29"/>
    </row>
    <row r="97" spans="2:7" ht="11.25" customHeight="1" x14ac:dyDescent="0.25">
      <c r="B97" s="56" t="s">
        <v>105</v>
      </c>
      <c r="C97" s="30"/>
      <c r="D97" s="30"/>
      <c r="E97" s="30"/>
      <c r="F97" s="30"/>
      <c r="G97" s="30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GRANO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2023-02-06T15:00:24Z</dcterms:modified>
</cp:coreProperties>
</file>