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V 2023\"/>
    </mc:Choice>
  </mc:AlternateContent>
  <bookViews>
    <workbookView xWindow="0" yWindow="0" windowWidth="19200" windowHeight="7050"/>
  </bookViews>
  <sheets>
    <sheet name="MAIZ GRANO" sheetId="1" r:id="rId1"/>
  </sheets>
  <definedNames>
    <definedName name="_xlnm.Print_Area" localSheetId="0">'MAIZ GRANO'!$A$2:$G$98</definedName>
  </definedNames>
  <calcPr calcId="162913"/>
</workbook>
</file>

<file path=xl/calcChain.xml><?xml version="1.0" encoding="utf-8"?>
<calcChain xmlns="http://schemas.openxmlformats.org/spreadsheetml/2006/main">
  <c r="G58" i="1" l="1"/>
  <c r="G59" i="1" l="1"/>
  <c r="G29" i="1"/>
  <c r="C92" i="1"/>
  <c r="D89" i="1" s="1"/>
  <c r="G66" i="1"/>
  <c r="G67" i="1" s="1"/>
  <c r="G61" i="1"/>
  <c r="G57" i="1"/>
  <c r="G55" i="1"/>
  <c r="G54" i="1"/>
  <c r="G52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23" i="1"/>
  <c r="G22" i="1"/>
  <c r="G21" i="1"/>
  <c r="G12" i="1"/>
  <c r="G72" i="1" s="1"/>
  <c r="D86" i="1" l="1"/>
  <c r="D90" i="1"/>
  <c r="D91" i="1"/>
  <c r="G24" i="1"/>
  <c r="D88" i="1"/>
  <c r="G62" i="1"/>
  <c r="G47" i="1"/>
  <c r="G69" i="1" l="1"/>
  <c r="G70" i="1" s="1"/>
  <c r="G71" i="1" s="1"/>
  <c r="D97" i="1" s="1"/>
  <c r="D92" i="1"/>
  <c r="G73" i="1" l="1"/>
  <c r="C97" i="1"/>
  <c r="E97" i="1"/>
</calcChain>
</file>

<file path=xl/sharedStrings.xml><?xml version="1.0" encoding="utf-8"?>
<sst xmlns="http://schemas.openxmlformats.org/spreadsheetml/2006/main" count="172" uniqueCount="114">
  <si>
    <t>RUBRO O CULTIVO</t>
  </si>
  <si>
    <t>MAIZ GRANO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</si>
  <si>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</si>
  <si>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</si>
  <si>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</si>
  <si>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</si>
  <si>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</si>
  <si>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</si>
  <si>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</si>
  <si>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</si>
  <si>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</si>
  <si>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</si>
  <si>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</si>
  <si>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</si>
  <si>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</si>
  <si>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</si>
  <si>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</si>
  <si>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</si>
  <si>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</si>
  <si>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</si>
  <si>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</si>
  <si>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</si>
  <si>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</si>
  <si>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</si>
  <si>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</si>
  <si>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</si>
  <si>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</si>
  <si>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 xml:space="preserve">Septiembre-Octubre </t>
  </si>
  <si>
    <t>Movimiento Insumos Siembra</t>
  </si>
  <si>
    <t>Octubre-Marzo</t>
  </si>
  <si>
    <t>Subtotal Jornadas Hombre</t>
  </si>
  <si>
    <t>JORNADAS ANIMAL</t>
  </si>
  <si>
    <t>Subtotal Jornadas Animal</t>
  </si>
  <si>
    <t>MAQUINARIA</t>
  </si>
  <si>
    <t>Picar Caña</t>
  </si>
  <si>
    <t>JM</t>
  </si>
  <si>
    <t>Mayo</t>
  </si>
  <si>
    <t>Aplicar Nitrogeno</t>
  </si>
  <si>
    <t>Aradura</t>
  </si>
  <si>
    <t>Agosto-Septiembre</t>
  </si>
  <si>
    <t>Septiembre-Octubre</t>
  </si>
  <si>
    <t>Aplicación Herb.Post Emergencia</t>
  </si>
  <si>
    <t>Octubre-Noviembre</t>
  </si>
  <si>
    <t>Acarreo Insumos</t>
  </si>
  <si>
    <t>Siembra y Fertilización</t>
  </si>
  <si>
    <t>Trazado Acequias</t>
  </si>
  <si>
    <t>Cultivador/Aporca/Fertilizaciòn Nitrògeno</t>
  </si>
  <si>
    <t>Noviembre-Diciembre</t>
  </si>
  <si>
    <t>Cosecha Automotriz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</si>
  <si>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</si>
  <si>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</si>
  <si>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</si>
  <si>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</si>
  <si>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</si>
  <si>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</si>
  <si>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</si>
  <si>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</si>
  <si>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bolsas</t>
  </si>
  <si>
    <t>FERTILIZANTES</t>
  </si>
  <si>
    <t>Urea Granulada</t>
  </si>
  <si>
    <t>Kg</t>
  </si>
  <si>
    <t>Mezcla Maicera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</si>
  <si>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</si>
  <si>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</si>
  <si>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</si>
  <si>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</si>
  <si>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</si>
  <si>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</si>
  <si>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</si>
  <si>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</si>
  <si>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</si>
  <si>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</si>
  <si>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</si>
  <si>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</si>
  <si>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</si>
  <si>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</si>
  <si>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</si>
  <si>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</si>
  <si>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</si>
  <si>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</si>
  <si>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</si>
  <si>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</si>
  <si>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</si>
  <si>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</si>
  <si>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</si>
  <si>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</si>
  <si>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</si>
  <si>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</si>
  <si>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</si>
  <si>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</si>
  <si>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</si>
  <si>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</si>
  <si>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</si>
  <si>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</si>
  <si>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</si>
  <si>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</si>
  <si>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Todas la comunas del Área</t>
  </si>
  <si>
    <t>Rastraje 1</t>
  </si>
  <si>
    <t>Rastraje 2</t>
  </si>
  <si>
    <t>Rastraje 3</t>
  </si>
  <si>
    <t>Aplicación  Herbicida/insecticida</t>
  </si>
  <si>
    <t>Pioneeer 33Y74, 32B41</t>
  </si>
  <si>
    <t>San Vicente</t>
  </si>
  <si>
    <t>Abril-Mayo</t>
  </si>
  <si>
    <t>Heladas - sequia, viento, lluvias extemporaneas</t>
  </si>
  <si>
    <t>Adengo</t>
  </si>
  <si>
    <t>Clorpirifos</t>
  </si>
  <si>
    <t>Flete</t>
  </si>
  <si>
    <t>Abril-mayo</t>
  </si>
  <si>
    <t>Aceite miscible</t>
  </si>
  <si>
    <t>Lib Bernardo O'Higgins</t>
  </si>
  <si>
    <t>Rastraje(Incorp.Herbicida/Insecticida)</t>
  </si>
  <si>
    <t>Bengala</t>
  </si>
  <si>
    <t>Riegos 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</si>
</sst>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8" formatCode="_-* #,##0_-;\-* #,##0_-;_-* &quot;-&quot;??_-;_-@_-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43" fontId="17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ont="1" applyFill="1" applyBorder="1" applyAlignment="1"/>
    <xf numFmtId="0" fontId="13" fillId="7" borderId="19" xfId="0" applyFont="1" applyFill="1" applyBorder="1" applyAlignment="1"/>
    <xf numFmtId="49" fontId="11" fillId="8" borderId="20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vertical="center"/>
    </xf>
    <xf numFmtId="166" fontId="11" fillId="2" borderId="6" xfId="0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0" fontId="8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5" fillId="2" borderId="19" xfId="0" applyNumberFormat="1" applyFont="1" applyFill="1" applyBorder="1" applyAlignment="1">
      <alignment vertical="center"/>
    </xf>
    <xf numFmtId="0" fontId="13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8" fillId="5" borderId="2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49" fontId="11" fillId="8" borderId="31" xfId="0" applyNumberFormat="1" applyFont="1" applyFill="1" applyBorder="1" applyAlignment="1">
      <alignment vertical="center"/>
    </xf>
    <xf numFmtId="49" fontId="13" fillId="8" borderId="32" xfId="0" applyNumberFormat="1" applyFont="1" applyFill="1" applyBorder="1" applyAlignment="1"/>
    <xf numFmtId="49" fontId="11" fillId="2" borderId="33" xfId="0" applyNumberFormat="1" applyFont="1" applyFill="1" applyBorder="1" applyAlignment="1">
      <alignment vertical="center"/>
    </xf>
    <xf numFmtId="9" fontId="13" fillId="2" borderId="34" xfId="0" applyNumberFormat="1" applyFont="1" applyFill="1" applyBorder="1" applyAlignment="1"/>
    <xf numFmtId="49" fontId="11" fillId="8" borderId="35" xfId="0" applyNumberFormat="1" applyFont="1" applyFill="1" applyBorder="1" applyAlignment="1">
      <alignment vertical="center"/>
    </xf>
    <xf numFmtId="166" fontId="11" fillId="8" borderId="36" xfId="0" applyNumberFormat="1" applyFont="1" applyFill="1" applyBorder="1" applyAlignment="1">
      <alignment vertical="center"/>
    </xf>
    <xf numFmtId="9" fontId="11" fillId="8" borderId="37" xfId="0" applyNumberFormat="1" applyFont="1" applyFill="1" applyBorder="1" applyAlignment="1">
      <alignment vertical="center"/>
    </xf>
    <xf numFmtId="0" fontId="13" fillId="9" borderId="40" xfId="0" applyFont="1" applyFill="1" applyBorder="1" applyAlignment="1"/>
    <xf numFmtId="0" fontId="13" fillId="2" borderId="19" xfId="0" applyFont="1" applyFill="1" applyBorder="1" applyAlignment="1">
      <alignment vertical="center"/>
    </xf>
    <xf numFmtId="49" fontId="13" fillId="2" borderId="19" xfId="0" applyNumberFormat="1" applyFont="1" applyFill="1" applyBorder="1" applyAlignment="1">
      <alignment vertical="center"/>
    </xf>
    <xf numFmtId="49" fontId="11" fillId="2" borderId="41" xfId="0" applyNumberFormat="1" applyFont="1" applyFill="1" applyBorder="1" applyAlignment="1">
      <alignment vertical="center"/>
    </xf>
    <xf numFmtId="0" fontId="13" fillId="2" borderId="42" xfId="0" applyFont="1" applyFill="1" applyBorder="1" applyAlignment="1"/>
    <xf numFmtId="0" fontId="13" fillId="2" borderId="43" xfId="0" applyFont="1" applyFill="1" applyBorder="1" applyAlignment="1"/>
    <xf numFmtId="49" fontId="13" fillId="2" borderId="44" xfId="0" applyNumberFormat="1" applyFont="1" applyFill="1" applyBorder="1" applyAlignment="1">
      <alignment vertical="center"/>
    </xf>
    <xf numFmtId="0" fontId="13" fillId="2" borderId="45" xfId="0" applyFont="1" applyFill="1" applyBorder="1" applyAlignment="1"/>
    <xf numFmtId="49" fontId="13" fillId="2" borderId="46" xfId="0" applyNumberFormat="1" applyFont="1" applyFill="1" applyBorder="1" applyAlignment="1">
      <alignment vertical="center"/>
    </xf>
    <xf numFmtId="0" fontId="13" fillId="2" borderId="47" xfId="0" applyFont="1" applyFill="1" applyBorder="1" applyAlignment="1"/>
    <xf numFmtId="0" fontId="13" fillId="2" borderId="48" xfId="0" applyFont="1" applyFill="1" applyBorder="1" applyAlignment="1"/>
    <xf numFmtId="0" fontId="11" fillId="7" borderId="19" xfId="0" applyFont="1" applyFill="1" applyBorder="1" applyAlignment="1">
      <alignment vertical="center"/>
    </xf>
    <xf numFmtId="0" fontId="8" fillId="9" borderId="18" xfId="0" applyFont="1" applyFill="1" applyBorder="1" applyAlignment="1">
      <alignment vertical="center"/>
    </xf>
    <xf numFmtId="49" fontId="16" fillId="9" borderId="19" xfId="0" applyNumberFormat="1" applyFont="1" applyFill="1" applyBorder="1" applyAlignment="1">
      <alignment vertical="center"/>
    </xf>
    <xf numFmtId="0" fontId="8" fillId="9" borderId="19" xfId="0" applyFont="1" applyFill="1" applyBorder="1" applyAlignment="1">
      <alignment vertical="center"/>
    </xf>
    <xf numFmtId="0" fontId="8" fillId="9" borderId="49" xfId="0" applyFont="1" applyFill="1" applyBorder="1" applyAlignment="1">
      <alignment vertical="center"/>
    </xf>
    <xf numFmtId="49" fontId="11" fillId="8" borderId="50" xfId="0" applyNumberFormat="1" applyFont="1" applyFill="1" applyBorder="1" applyAlignment="1">
      <alignment vertical="center"/>
    </xf>
    <xf numFmtId="0" fontId="11" fillId="8" borderId="51" xfId="0" applyNumberFormat="1" applyFont="1" applyFill="1" applyBorder="1" applyAlignment="1">
      <alignment vertical="center"/>
    </xf>
    <xf numFmtId="0" fontId="11" fillId="8" borderId="52" xfId="0" applyNumberFormat="1" applyFont="1" applyFill="1" applyBorder="1" applyAlignment="1">
      <alignment vertical="center"/>
    </xf>
    <xf numFmtId="166" fontId="11" fillId="8" borderId="37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49" fontId="16" fillId="9" borderId="38" xfId="0" applyNumberFormat="1" applyFont="1" applyFill="1" applyBorder="1" applyAlignment="1">
      <alignment vertical="center"/>
    </xf>
    <xf numFmtId="0" fontId="11" fillId="9" borderId="39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2" borderId="4" xfId="0" applyFill="1" applyBorder="1"/>
    <xf numFmtId="49" fontId="18" fillId="3" borderId="5" xfId="0" applyNumberFormat="1" applyFont="1" applyFill="1" applyBorder="1" applyAlignment="1">
      <alignment vertical="center" wrapText="1"/>
    </xf>
    <xf numFmtId="3" fontId="19" fillId="0" borderId="53" xfId="0" applyNumberFormat="1" applyFont="1" applyFill="1" applyBorder="1" applyAlignment="1">
      <alignment horizontal="right"/>
    </xf>
    <xf numFmtId="0" fontId="3" fillId="2" borderId="7" xfId="0" applyFont="1" applyFill="1" applyBorder="1"/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0" fillId="0" borderId="0" xfId="0" applyNumberFormat="1"/>
    <xf numFmtId="0" fontId="0" fillId="0" borderId="0" xfId="0"/>
    <xf numFmtId="168" fontId="19" fillId="0" borderId="53" xfId="1" applyNumberFormat="1" applyFont="1" applyFill="1" applyBorder="1" applyAlignment="1">
      <alignment horizontal="right"/>
    </xf>
    <xf numFmtId="49" fontId="3" fillId="2" borderId="54" xfId="0" applyNumberFormat="1" applyFont="1" applyFill="1" applyBorder="1" applyAlignment="1">
      <alignment horizontal="left"/>
    </xf>
    <xf numFmtId="49" fontId="3" fillId="2" borderId="55" xfId="0" applyNumberFormat="1" applyFont="1" applyFill="1" applyBorder="1" applyAlignment="1">
      <alignment horizontal="left"/>
    </xf>
    <xf numFmtId="0" fontId="19" fillId="0" borderId="53" xfId="0" applyFont="1" applyFill="1" applyBorder="1" applyAlignment="1">
      <alignment horizontal="right" wrapText="1"/>
    </xf>
    <xf numFmtId="0" fontId="19" fillId="0" borderId="53" xfId="0" applyFont="1" applyFill="1" applyBorder="1" applyAlignment="1">
      <alignment horizontal="right"/>
    </xf>
    <xf numFmtId="17" fontId="19" fillId="0" borderId="53" xfId="0" applyNumberFormat="1" applyFont="1" applyFill="1" applyBorder="1" applyAlignment="1">
      <alignment horizontal="right" wrapText="1"/>
    </xf>
    <xf numFmtId="49" fontId="3" fillId="2" borderId="6" xfId="0" applyNumberFormat="1" applyFont="1" applyFill="1" applyBorder="1"/>
    <xf numFmtId="0" fontId="3" fillId="2" borderId="6" xfId="0" applyFont="1" applyFill="1" applyBorder="1"/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49" fontId="18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49" fontId="5" fillId="3" borderId="56" xfId="0" applyNumberFormat="1" applyFont="1" applyFill="1" applyBorder="1" applyAlignment="1">
      <alignment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vertical="center"/>
    </xf>
    <xf numFmtId="3" fontId="5" fillId="3" borderId="56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165" fontId="1" fillId="3" borderId="27" xfId="0" applyNumberFormat="1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165" fontId="1" fillId="6" borderId="3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36" zoomScaleNormal="136" workbookViewId="0">
      <selection activeCell="G15" sqref="G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90" customFormat="1" ht="12" customHeight="1" x14ac:dyDescent="0.25">
      <c r="A9" s="83"/>
      <c r="B9" s="84" t="s">
        <v>0</v>
      </c>
      <c r="C9" s="85" t="s">
        <v>1</v>
      </c>
      <c r="D9" s="86"/>
      <c r="E9" s="87" t="s">
        <v>2</v>
      </c>
      <c r="F9" s="88"/>
      <c r="G9" s="85">
        <v>150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</row>
    <row r="10" spans="1:255" s="90" customFormat="1" ht="25.5" customHeight="1" x14ac:dyDescent="0.25">
      <c r="A10" s="83"/>
      <c r="B10" s="6" t="s">
        <v>3</v>
      </c>
      <c r="C10" s="91" t="s">
        <v>101</v>
      </c>
      <c r="D10" s="86"/>
      <c r="E10" s="79" t="s">
        <v>4</v>
      </c>
      <c r="F10" s="80"/>
      <c r="G10" s="91" t="s">
        <v>103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</row>
    <row r="11" spans="1:255" s="90" customFormat="1" ht="18" customHeight="1" x14ac:dyDescent="0.25">
      <c r="A11" s="83"/>
      <c r="B11" s="6" t="s">
        <v>5</v>
      </c>
      <c r="C11" s="91" t="s">
        <v>6</v>
      </c>
      <c r="D11" s="86"/>
      <c r="E11" s="79" t="s">
        <v>7</v>
      </c>
      <c r="F11" s="80"/>
      <c r="G11" s="91">
        <v>30500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</row>
    <row r="12" spans="1:255" s="90" customFormat="1" ht="11.25" customHeight="1" x14ac:dyDescent="0.25">
      <c r="A12" s="83"/>
      <c r="B12" s="6" t="s">
        <v>8</v>
      </c>
      <c r="C12" s="91" t="s">
        <v>110</v>
      </c>
      <c r="D12" s="86"/>
      <c r="E12" s="92" t="s">
        <v>9</v>
      </c>
      <c r="F12" s="93"/>
      <c r="G12" s="91">
        <f>(G9*G11)</f>
        <v>4575000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</row>
    <row r="13" spans="1:255" s="90" customFormat="1" ht="11.25" customHeight="1" x14ac:dyDescent="0.25">
      <c r="A13" s="83"/>
      <c r="B13" s="6" t="s">
        <v>10</v>
      </c>
      <c r="C13" s="94" t="s">
        <v>102</v>
      </c>
      <c r="D13" s="86"/>
      <c r="E13" s="79" t="s">
        <v>11</v>
      </c>
      <c r="F13" s="80"/>
      <c r="G13" s="94" t="s">
        <v>12</v>
      </c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</row>
    <row r="14" spans="1:255" s="90" customFormat="1" ht="15" x14ac:dyDescent="0.25">
      <c r="A14" s="83"/>
      <c r="B14" s="6" t="s">
        <v>13</v>
      </c>
      <c r="C14" s="95" t="s">
        <v>96</v>
      </c>
      <c r="D14" s="86"/>
      <c r="E14" s="79" t="s">
        <v>14</v>
      </c>
      <c r="F14" s="80"/>
      <c r="G14" s="95" t="s">
        <v>103</v>
      </c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</row>
    <row r="15" spans="1:255" s="90" customFormat="1" ht="40.5" x14ac:dyDescent="0.25">
      <c r="A15" s="83"/>
      <c r="B15" s="6" t="s">
        <v>15</v>
      </c>
      <c r="C15" s="96">
        <v>44927</v>
      </c>
      <c r="D15" s="86"/>
      <c r="E15" s="97" t="s">
        <v>16</v>
      </c>
      <c r="F15" s="98"/>
      <c r="G15" s="96" t="s">
        <v>104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</row>
    <row r="16" spans="1:255" ht="12" customHeight="1" x14ac:dyDescent="0.25">
      <c r="A16" s="2"/>
      <c r="B16" s="7"/>
      <c r="C16" s="8"/>
      <c r="D16" s="9"/>
      <c r="E16" s="10"/>
      <c r="F16" s="10"/>
      <c r="G16" s="99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11"/>
      <c r="B17" s="81" t="s">
        <v>17</v>
      </c>
      <c r="C17" s="82"/>
      <c r="D17" s="82"/>
      <c r="E17" s="82"/>
      <c r="F17" s="82"/>
      <c r="G17" s="82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2"/>
      <c r="C18" s="13"/>
      <c r="D18" s="13"/>
      <c r="E18" s="13"/>
      <c r="F18" s="14"/>
      <c r="G18" s="100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101" t="s">
        <v>18</v>
      </c>
      <c r="C19" s="102"/>
      <c r="D19" s="103"/>
      <c r="E19" s="103"/>
      <c r="F19" s="104"/>
      <c r="G19" s="105"/>
    </row>
    <row r="20" spans="1:255" ht="24" customHeight="1" x14ac:dyDescent="0.25">
      <c r="A20" s="5"/>
      <c r="B20" s="106" t="s">
        <v>19</v>
      </c>
      <c r="C20" s="107" t="s">
        <v>20</v>
      </c>
      <c r="D20" s="107" t="s">
        <v>21</v>
      </c>
      <c r="E20" s="106" t="s">
        <v>22</v>
      </c>
      <c r="F20" s="107" t="s">
        <v>23</v>
      </c>
      <c r="G20" s="106" t="s">
        <v>24</v>
      </c>
    </row>
    <row r="21" spans="1:255" s="90" customFormat="1" ht="12" customHeight="1" x14ac:dyDescent="0.25">
      <c r="A21" s="83"/>
      <c r="B21" s="108" t="s">
        <v>25</v>
      </c>
      <c r="C21" s="109" t="s">
        <v>26</v>
      </c>
      <c r="D21" s="109">
        <v>1</v>
      </c>
      <c r="E21" s="109" t="s">
        <v>27</v>
      </c>
      <c r="F21" s="110">
        <v>25000</v>
      </c>
      <c r="G21" s="111">
        <f>(D21*F21)</f>
        <v>25000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</row>
    <row r="22" spans="1:255" s="90" customFormat="1" ht="25.5" x14ac:dyDescent="0.25">
      <c r="A22" s="83"/>
      <c r="B22" s="121" t="s">
        <v>28</v>
      </c>
      <c r="C22" s="109" t="s">
        <v>26</v>
      </c>
      <c r="D22" s="109">
        <v>1</v>
      </c>
      <c r="E22" s="109" t="s">
        <v>27</v>
      </c>
      <c r="F22" s="110">
        <v>25000</v>
      </c>
      <c r="G22" s="111">
        <f>(D22*F22)</f>
        <v>25000</v>
      </c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</row>
    <row r="23" spans="1:255" s="90" customFormat="1" ht="12" customHeight="1" x14ac:dyDescent="0.25">
      <c r="A23" s="83"/>
      <c r="B23" s="108" t="s">
        <v>113</v>
      </c>
      <c r="C23" s="109" t="s">
        <v>26</v>
      </c>
      <c r="D23" s="109">
        <v>6</v>
      </c>
      <c r="E23" s="109" t="s">
        <v>29</v>
      </c>
      <c r="F23" s="110">
        <v>25000</v>
      </c>
      <c r="G23" s="111">
        <f>(D23*F23)</f>
        <v>150000</v>
      </c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</row>
    <row r="24" spans="1:255" ht="11.25" customHeight="1" x14ac:dyDescent="0.25">
      <c r="B24" s="18" t="s">
        <v>30</v>
      </c>
      <c r="C24" s="19"/>
      <c r="D24" s="19"/>
      <c r="E24" s="19"/>
      <c r="F24" s="20"/>
      <c r="G24" s="21">
        <f>SUM(G21:G23)</f>
        <v>200000</v>
      </c>
    </row>
    <row r="25" spans="1:255" ht="15.75" customHeight="1" x14ac:dyDescent="0.25">
      <c r="A25" s="5"/>
      <c r="B25" s="15"/>
      <c r="C25" s="16"/>
      <c r="D25" s="16"/>
      <c r="E25" s="16"/>
      <c r="F25" s="17"/>
      <c r="G25" s="17"/>
      <c r="K25" s="76"/>
    </row>
    <row r="26" spans="1:255" ht="12" customHeight="1" x14ac:dyDescent="0.25">
      <c r="A26" s="5"/>
      <c r="B26" s="101" t="s">
        <v>31</v>
      </c>
      <c r="C26" s="102"/>
      <c r="D26" s="103"/>
      <c r="E26" s="103"/>
      <c r="F26" s="104"/>
      <c r="G26" s="105"/>
    </row>
    <row r="27" spans="1:255" ht="24" customHeight="1" x14ac:dyDescent="0.25">
      <c r="A27" s="5"/>
      <c r="B27" s="106" t="s">
        <v>19</v>
      </c>
      <c r="C27" s="107" t="s">
        <v>20</v>
      </c>
      <c r="D27" s="107" t="s">
        <v>21</v>
      </c>
      <c r="E27" s="106" t="s">
        <v>22</v>
      </c>
      <c r="F27" s="107" t="s">
        <v>23</v>
      </c>
      <c r="G27" s="106" t="s">
        <v>24</v>
      </c>
    </row>
    <row r="28" spans="1:255" s="90" customFormat="1" ht="12" customHeight="1" x14ac:dyDescent="0.25">
      <c r="A28" s="83"/>
      <c r="B28" s="108"/>
      <c r="C28" s="109"/>
      <c r="D28" s="109"/>
      <c r="E28" s="109"/>
      <c r="F28" s="110"/>
      <c r="G28" s="111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</row>
    <row r="29" spans="1:255" ht="11.25" customHeight="1" x14ac:dyDescent="0.25">
      <c r="B29" s="18" t="s">
        <v>32</v>
      </c>
      <c r="C29" s="19"/>
      <c r="D29" s="19"/>
      <c r="E29" s="19"/>
      <c r="F29" s="20"/>
      <c r="G29" s="21">
        <f>SUM(G28)</f>
        <v>0</v>
      </c>
    </row>
    <row r="30" spans="1:255" ht="15.75" customHeight="1" x14ac:dyDescent="0.25">
      <c r="A30" s="5"/>
      <c r="B30" s="15"/>
      <c r="C30" s="16"/>
      <c r="D30" s="16"/>
      <c r="E30" s="16"/>
      <c r="F30" s="17"/>
      <c r="G30" s="17"/>
      <c r="K30" s="76"/>
    </row>
    <row r="31" spans="1:255" ht="12" customHeight="1" x14ac:dyDescent="0.25">
      <c r="A31" s="5"/>
      <c r="B31" s="101" t="s">
        <v>33</v>
      </c>
      <c r="C31" s="102"/>
      <c r="D31" s="103"/>
      <c r="E31" s="103"/>
      <c r="F31" s="104"/>
      <c r="G31" s="105"/>
    </row>
    <row r="32" spans="1:255" ht="24" customHeight="1" x14ac:dyDescent="0.25">
      <c r="A32" s="5"/>
      <c r="B32" s="106" t="s">
        <v>19</v>
      </c>
      <c r="C32" s="107" t="s">
        <v>20</v>
      </c>
      <c r="D32" s="107" t="s">
        <v>21</v>
      </c>
      <c r="E32" s="106" t="s">
        <v>22</v>
      </c>
      <c r="F32" s="107" t="s">
        <v>23</v>
      </c>
      <c r="G32" s="106" t="s">
        <v>24</v>
      </c>
    </row>
    <row r="33" spans="1:255" s="90" customFormat="1" ht="12" customHeight="1" x14ac:dyDescent="0.25">
      <c r="A33" s="83"/>
      <c r="B33" s="108" t="s">
        <v>34</v>
      </c>
      <c r="C33" s="109" t="s">
        <v>35</v>
      </c>
      <c r="D33" s="109">
        <v>0.3</v>
      </c>
      <c r="E33" s="109" t="s">
        <v>36</v>
      </c>
      <c r="F33" s="110">
        <v>150000</v>
      </c>
      <c r="G33" s="111">
        <f t="shared" ref="G33:G46" si="0">(D33*F33)</f>
        <v>45000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  <c r="IS33" s="89"/>
      <c r="IT33" s="89"/>
      <c r="IU33" s="89"/>
    </row>
    <row r="34" spans="1:255" s="90" customFormat="1" ht="12" customHeight="1" x14ac:dyDescent="0.25">
      <c r="A34" s="83"/>
      <c r="B34" s="108" t="s">
        <v>37</v>
      </c>
      <c r="C34" s="109" t="s">
        <v>35</v>
      </c>
      <c r="D34" s="109">
        <v>0.1</v>
      </c>
      <c r="E34" s="109" t="s">
        <v>36</v>
      </c>
      <c r="F34" s="110">
        <v>200000</v>
      </c>
      <c r="G34" s="111">
        <f t="shared" si="0"/>
        <v>20000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</row>
    <row r="35" spans="1:255" s="90" customFormat="1" ht="12" customHeight="1" x14ac:dyDescent="0.25">
      <c r="A35" s="83"/>
      <c r="B35" s="108" t="s">
        <v>97</v>
      </c>
      <c r="C35" s="109" t="s">
        <v>35</v>
      </c>
      <c r="D35" s="109">
        <v>0.2</v>
      </c>
      <c r="E35" s="109" t="s">
        <v>36</v>
      </c>
      <c r="F35" s="110">
        <v>200000</v>
      </c>
      <c r="G35" s="111">
        <f t="shared" si="0"/>
        <v>40000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  <c r="IT35" s="89"/>
      <c r="IU35" s="89"/>
    </row>
    <row r="36" spans="1:255" s="90" customFormat="1" ht="12" customHeight="1" x14ac:dyDescent="0.25">
      <c r="A36" s="83"/>
      <c r="B36" s="108" t="s">
        <v>38</v>
      </c>
      <c r="C36" s="109" t="s">
        <v>35</v>
      </c>
      <c r="D36" s="109">
        <v>0.4</v>
      </c>
      <c r="E36" s="109" t="s">
        <v>39</v>
      </c>
      <c r="F36" s="110">
        <v>250000</v>
      </c>
      <c r="G36" s="111">
        <f t="shared" si="0"/>
        <v>100000</v>
      </c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</row>
    <row r="37" spans="1:255" s="90" customFormat="1" ht="12" customHeight="1" x14ac:dyDescent="0.25">
      <c r="A37" s="83"/>
      <c r="B37" s="108" t="s">
        <v>98</v>
      </c>
      <c r="C37" s="109" t="s">
        <v>35</v>
      </c>
      <c r="D37" s="109">
        <v>0.2</v>
      </c>
      <c r="E37" s="109" t="s">
        <v>39</v>
      </c>
      <c r="F37" s="110">
        <v>200000</v>
      </c>
      <c r="G37" s="111">
        <f t="shared" si="0"/>
        <v>40000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</row>
    <row r="38" spans="1:255" s="90" customFormat="1" ht="12" customHeight="1" x14ac:dyDescent="0.25">
      <c r="A38" s="83"/>
      <c r="B38" s="108" t="s">
        <v>99</v>
      </c>
      <c r="C38" s="109" t="s">
        <v>35</v>
      </c>
      <c r="D38" s="109">
        <v>0.2</v>
      </c>
      <c r="E38" s="109" t="s">
        <v>39</v>
      </c>
      <c r="F38" s="110">
        <v>200000</v>
      </c>
      <c r="G38" s="111">
        <f t="shared" si="0"/>
        <v>40000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  <c r="IS38" s="89"/>
      <c r="IT38" s="89"/>
      <c r="IU38" s="89"/>
    </row>
    <row r="39" spans="1:255" s="90" customFormat="1" ht="25.5" x14ac:dyDescent="0.25">
      <c r="A39" s="83"/>
      <c r="B39" s="121" t="s">
        <v>111</v>
      </c>
      <c r="C39" s="109" t="s">
        <v>35</v>
      </c>
      <c r="D39" s="109">
        <v>0.2</v>
      </c>
      <c r="E39" s="109" t="s">
        <v>40</v>
      </c>
      <c r="F39" s="110">
        <v>200000</v>
      </c>
      <c r="G39" s="111">
        <f t="shared" si="0"/>
        <v>40000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  <c r="IS39" s="89"/>
      <c r="IT39" s="89"/>
      <c r="IU39" s="89"/>
    </row>
    <row r="40" spans="1:255" s="90" customFormat="1" ht="25.5" x14ac:dyDescent="0.25">
      <c r="A40" s="83"/>
      <c r="B40" s="121" t="s">
        <v>100</v>
      </c>
      <c r="C40" s="109" t="s">
        <v>35</v>
      </c>
      <c r="D40" s="109">
        <v>0.125</v>
      </c>
      <c r="E40" s="109" t="s">
        <v>40</v>
      </c>
      <c r="F40" s="110">
        <v>200000</v>
      </c>
      <c r="G40" s="111">
        <f t="shared" si="0"/>
        <v>25000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  <c r="IS40" s="89"/>
      <c r="IT40" s="89"/>
      <c r="IU40" s="89"/>
    </row>
    <row r="41" spans="1:255" s="90" customFormat="1" ht="25.5" x14ac:dyDescent="0.25">
      <c r="A41" s="83"/>
      <c r="B41" s="121" t="s">
        <v>41</v>
      </c>
      <c r="C41" s="109" t="s">
        <v>35</v>
      </c>
      <c r="D41" s="109">
        <v>0.125</v>
      </c>
      <c r="E41" s="109" t="s">
        <v>42</v>
      </c>
      <c r="F41" s="110">
        <v>200000</v>
      </c>
      <c r="G41" s="111">
        <f t="shared" si="0"/>
        <v>25000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  <c r="HX41" s="89"/>
      <c r="HY41" s="89"/>
      <c r="HZ41" s="89"/>
      <c r="IA41" s="89"/>
      <c r="IB41" s="89"/>
      <c r="IC41" s="89"/>
      <c r="ID41" s="89"/>
      <c r="IE41" s="89"/>
      <c r="IF41" s="89"/>
      <c r="IG41" s="89"/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R41" s="89"/>
      <c r="IS41" s="89"/>
      <c r="IT41" s="89"/>
      <c r="IU41" s="89"/>
    </row>
    <row r="42" spans="1:255" s="90" customFormat="1" ht="12" customHeight="1" x14ac:dyDescent="0.25">
      <c r="A42" s="83"/>
      <c r="B42" s="121" t="s">
        <v>43</v>
      </c>
      <c r="C42" s="109" t="s">
        <v>35</v>
      </c>
      <c r="D42" s="109">
        <v>0.2</v>
      </c>
      <c r="E42" s="109" t="s">
        <v>40</v>
      </c>
      <c r="F42" s="110">
        <v>80000</v>
      </c>
      <c r="G42" s="111">
        <f t="shared" si="0"/>
        <v>16000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  <c r="IS42" s="89"/>
      <c r="IT42" s="89"/>
      <c r="IU42" s="89"/>
    </row>
    <row r="43" spans="1:255" s="90" customFormat="1" ht="12" customHeight="1" x14ac:dyDescent="0.25">
      <c r="A43" s="83"/>
      <c r="B43" s="121" t="s">
        <v>44</v>
      </c>
      <c r="C43" s="109" t="s">
        <v>35</v>
      </c>
      <c r="D43" s="109">
        <v>0.2</v>
      </c>
      <c r="E43" s="109" t="s">
        <v>40</v>
      </c>
      <c r="F43" s="110">
        <v>200000</v>
      </c>
      <c r="G43" s="111">
        <f t="shared" si="0"/>
        <v>40000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</row>
    <row r="44" spans="1:255" s="90" customFormat="1" ht="12" customHeight="1" x14ac:dyDescent="0.25">
      <c r="A44" s="83"/>
      <c r="B44" s="121" t="s">
        <v>45</v>
      </c>
      <c r="C44" s="109" t="s">
        <v>35</v>
      </c>
      <c r="D44" s="109">
        <v>0.125</v>
      </c>
      <c r="E44" s="109" t="s">
        <v>40</v>
      </c>
      <c r="F44" s="110">
        <v>120000</v>
      </c>
      <c r="G44" s="111">
        <f t="shared" si="0"/>
        <v>15000</v>
      </c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  <c r="IU44" s="89"/>
    </row>
    <row r="45" spans="1:255" s="90" customFormat="1" ht="25.5" x14ac:dyDescent="0.25">
      <c r="A45" s="83"/>
      <c r="B45" s="121" t="s">
        <v>46</v>
      </c>
      <c r="C45" s="109" t="s">
        <v>35</v>
      </c>
      <c r="D45" s="109">
        <v>0.2</v>
      </c>
      <c r="E45" s="109" t="s">
        <v>47</v>
      </c>
      <c r="F45" s="110">
        <v>150000</v>
      </c>
      <c r="G45" s="111">
        <f t="shared" si="0"/>
        <v>30000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  <c r="IT45" s="89"/>
      <c r="IU45" s="89"/>
    </row>
    <row r="46" spans="1:255" s="90" customFormat="1" ht="12" customHeight="1" x14ac:dyDescent="0.25">
      <c r="A46" s="83"/>
      <c r="B46" s="108" t="s">
        <v>48</v>
      </c>
      <c r="C46" s="109" t="s">
        <v>35</v>
      </c>
      <c r="D46" s="109">
        <v>0.125</v>
      </c>
      <c r="E46" s="109" t="s">
        <v>49</v>
      </c>
      <c r="F46" s="110">
        <v>800000</v>
      </c>
      <c r="G46" s="111">
        <f t="shared" si="0"/>
        <v>100000</v>
      </c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  <c r="IS46" s="89"/>
      <c r="IT46" s="89"/>
      <c r="IU46" s="89"/>
    </row>
    <row r="47" spans="1:255" ht="12" customHeight="1" x14ac:dyDescent="0.25">
      <c r="A47" s="36"/>
      <c r="B47" s="112" t="s">
        <v>50</v>
      </c>
      <c r="C47" s="113"/>
      <c r="D47" s="113"/>
      <c r="E47" s="113"/>
      <c r="F47" s="114"/>
      <c r="G47" s="115">
        <f>SUM(G33:G46)</f>
        <v>576000</v>
      </c>
    </row>
    <row r="48" spans="1:255" ht="12" customHeight="1" x14ac:dyDescent="0.25">
      <c r="A48" s="36"/>
      <c r="B48" s="15"/>
      <c r="C48" s="16"/>
      <c r="D48" s="16"/>
      <c r="E48" s="16"/>
      <c r="F48" s="17"/>
      <c r="G48" s="17"/>
    </row>
    <row r="49" spans="1:255" ht="12" customHeight="1" x14ac:dyDescent="0.25">
      <c r="A49" s="5"/>
      <c r="B49" s="101" t="s">
        <v>51</v>
      </c>
      <c r="C49" s="102"/>
      <c r="D49" s="103"/>
      <c r="E49" s="103"/>
      <c r="F49" s="104"/>
      <c r="G49" s="105"/>
    </row>
    <row r="50" spans="1:255" ht="24" customHeight="1" x14ac:dyDescent="0.25">
      <c r="A50" s="5"/>
      <c r="B50" s="106" t="s">
        <v>52</v>
      </c>
      <c r="C50" s="107" t="s">
        <v>53</v>
      </c>
      <c r="D50" s="107" t="s">
        <v>54</v>
      </c>
      <c r="E50" s="106" t="s">
        <v>22</v>
      </c>
      <c r="F50" s="107" t="s">
        <v>23</v>
      </c>
      <c r="G50" s="106" t="s">
        <v>24</v>
      </c>
    </row>
    <row r="51" spans="1:255" s="90" customFormat="1" ht="12" customHeight="1" x14ac:dyDescent="0.25">
      <c r="A51" s="83"/>
      <c r="B51" s="116" t="s">
        <v>55</v>
      </c>
      <c r="C51" s="109"/>
      <c r="D51" s="109"/>
      <c r="E51" s="109"/>
      <c r="F51" s="110"/>
      <c r="G51" s="111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  <c r="IS51" s="89"/>
      <c r="IT51" s="89"/>
      <c r="IU51" s="89"/>
    </row>
    <row r="52" spans="1:255" s="90" customFormat="1" ht="12" customHeight="1" x14ac:dyDescent="0.25">
      <c r="A52" s="83"/>
      <c r="B52" s="108" t="s">
        <v>56</v>
      </c>
      <c r="C52" s="109" t="s">
        <v>57</v>
      </c>
      <c r="D52" s="109">
        <v>2.1</v>
      </c>
      <c r="E52" s="109" t="s">
        <v>42</v>
      </c>
      <c r="F52" s="110">
        <v>146516</v>
      </c>
      <c r="G52" s="111">
        <f>(D52*F52)</f>
        <v>307683.60000000003</v>
      </c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  <c r="IS52" s="89"/>
      <c r="IT52" s="89"/>
      <c r="IU52" s="89"/>
    </row>
    <row r="53" spans="1:255" s="90" customFormat="1" ht="12" customHeight="1" x14ac:dyDescent="0.25">
      <c r="A53" s="83"/>
      <c r="B53" s="116" t="s">
        <v>58</v>
      </c>
      <c r="C53" s="109"/>
      <c r="D53" s="109"/>
      <c r="E53" s="109"/>
      <c r="F53" s="110"/>
      <c r="G53" s="111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/>
      <c r="ID53" s="89"/>
      <c r="IE53" s="89"/>
      <c r="IF53" s="89"/>
      <c r="IG53" s="89"/>
      <c r="IH53" s="89"/>
      <c r="II53" s="89"/>
      <c r="IJ53" s="89"/>
      <c r="IK53" s="89"/>
      <c r="IL53" s="89"/>
      <c r="IM53" s="89"/>
      <c r="IN53" s="89"/>
      <c r="IO53" s="89"/>
      <c r="IP53" s="89"/>
      <c r="IQ53" s="89"/>
      <c r="IR53" s="89"/>
      <c r="IS53" s="89"/>
      <c r="IT53" s="89"/>
      <c r="IU53" s="89"/>
    </row>
    <row r="54" spans="1:255" s="90" customFormat="1" ht="12" customHeight="1" x14ac:dyDescent="0.25">
      <c r="A54" s="83"/>
      <c r="B54" s="108" t="s">
        <v>59</v>
      </c>
      <c r="C54" s="109" t="s">
        <v>60</v>
      </c>
      <c r="D54" s="109">
        <v>600</v>
      </c>
      <c r="E54" s="109" t="s">
        <v>42</v>
      </c>
      <c r="F54" s="110">
        <v>1200</v>
      </c>
      <c r="G54" s="111">
        <f>(D54*F54)</f>
        <v>720000</v>
      </c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  <c r="IS54" s="89"/>
      <c r="IT54" s="89"/>
      <c r="IU54" s="89"/>
    </row>
    <row r="55" spans="1:255" s="90" customFormat="1" ht="12" customHeight="1" x14ac:dyDescent="0.25">
      <c r="A55" s="83"/>
      <c r="B55" s="108" t="s">
        <v>61</v>
      </c>
      <c r="C55" s="109" t="s">
        <v>62</v>
      </c>
      <c r="D55" s="109">
        <v>500</v>
      </c>
      <c r="E55" s="109" t="s">
        <v>42</v>
      </c>
      <c r="F55" s="110">
        <v>1157</v>
      </c>
      <c r="G55" s="111">
        <f>(D55*F55)</f>
        <v>578500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  <c r="IS55" s="89"/>
      <c r="IT55" s="89"/>
      <c r="IU55" s="89"/>
    </row>
    <row r="56" spans="1:255" s="90" customFormat="1" ht="12" customHeight="1" x14ac:dyDescent="0.25">
      <c r="A56" s="83"/>
      <c r="B56" s="116" t="s">
        <v>63</v>
      </c>
      <c r="C56" s="109"/>
      <c r="D56" s="109"/>
      <c r="E56" s="109"/>
      <c r="F56" s="110"/>
      <c r="G56" s="111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  <c r="IS56" s="89"/>
      <c r="IT56" s="89"/>
      <c r="IU56" s="89"/>
    </row>
    <row r="57" spans="1:255" s="90" customFormat="1" ht="12" customHeight="1" x14ac:dyDescent="0.25">
      <c r="A57" s="83"/>
      <c r="B57" s="108" t="s">
        <v>105</v>
      </c>
      <c r="C57" s="109" t="s">
        <v>64</v>
      </c>
      <c r="D57" s="109">
        <v>0.4</v>
      </c>
      <c r="E57" s="109" t="s">
        <v>42</v>
      </c>
      <c r="F57" s="110">
        <v>140291</v>
      </c>
      <c r="G57" s="111">
        <f>(D57*F57)</f>
        <v>56116.4</v>
      </c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  <c r="IS57" s="89"/>
      <c r="IT57" s="89"/>
      <c r="IU57" s="89"/>
    </row>
    <row r="58" spans="1:255" s="90" customFormat="1" ht="12" customHeight="1" x14ac:dyDescent="0.25">
      <c r="A58" s="83"/>
      <c r="B58" s="108" t="s">
        <v>112</v>
      </c>
      <c r="C58" s="109" t="s">
        <v>60</v>
      </c>
      <c r="D58" s="109">
        <v>1</v>
      </c>
      <c r="E58" s="109" t="s">
        <v>42</v>
      </c>
      <c r="F58" s="110">
        <v>40636</v>
      </c>
      <c r="G58" s="111">
        <f>(D58*F58)</f>
        <v>40636</v>
      </c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  <c r="IS58" s="89"/>
      <c r="IT58" s="89"/>
      <c r="IU58" s="89"/>
    </row>
    <row r="59" spans="1:255" s="90" customFormat="1" ht="12" customHeight="1" x14ac:dyDescent="0.25">
      <c r="A59" s="83"/>
      <c r="B59" s="108" t="s">
        <v>109</v>
      </c>
      <c r="C59" s="109" t="s">
        <v>64</v>
      </c>
      <c r="D59" s="109">
        <v>1</v>
      </c>
      <c r="E59" s="109" t="s">
        <v>42</v>
      </c>
      <c r="F59" s="110">
        <v>9311</v>
      </c>
      <c r="G59" s="111">
        <f>(D59*F59)</f>
        <v>9311</v>
      </c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  <c r="IS59" s="89"/>
      <c r="IT59" s="89"/>
      <c r="IU59" s="89"/>
    </row>
    <row r="60" spans="1:255" s="90" customFormat="1" ht="12" customHeight="1" x14ac:dyDescent="0.25">
      <c r="A60" s="83"/>
      <c r="B60" s="116" t="s">
        <v>65</v>
      </c>
      <c r="C60" s="109"/>
      <c r="D60" s="109"/>
      <c r="E60" s="109"/>
      <c r="F60" s="110"/>
      <c r="G60" s="111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89"/>
      <c r="IM60" s="89"/>
      <c r="IN60" s="89"/>
      <c r="IO60" s="89"/>
      <c r="IP60" s="89"/>
      <c r="IQ60" s="89"/>
      <c r="IR60" s="89"/>
      <c r="IS60" s="89"/>
      <c r="IT60" s="89"/>
      <c r="IU60" s="89"/>
    </row>
    <row r="61" spans="1:255" s="90" customFormat="1" ht="12" customHeight="1" x14ac:dyDescent="0.25">
      <c r="A61" s="83"/>
      <c r="B61" s="108" t="s">
        <v>106</v>
      </c>
      <c r="C61" s="109" t="s">
        <v>64</v>
      </c>
      <c r="D61" s="109">
        <v>4</v>
      </c>
      <c r="E61" s="109" t="s">
        <v>42</v>
      </c>
      <c r="F61" s="110">
        <v>9004</v>
      </c>
      <c r="G61" s="111">
        <f>(D61*F61)</f>
        <v>36016</v>
      </c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</row>
    <row r="62" spans="1:255" ht="11.25" customHeight="1" x14ac:dyDescent="0.25">
      <c r="B62" s="18" t="s">
        <v>66</v>
      </c>
      <c r="C62" s="19"/>
      <c r="D62" s="19"/>
      <c r="E62" s="19"/>
      <c r="F62" s="20"/>
      <c r="G62" s="21">
        <f>SUM(G51:G61)</f>
        <v>1748263</v>
      </c>
    </row>
    <row r="63" spans="1:255" ht="11.25" customHeight="1" x14ac:dyDescent="0.25">
      <c r="B63" s="15"/>
      <c r="C63" s="16"/>
      <c r="D63" s="16"/>
      <c r="E63" s="22"/>
      <c r="F63" s="17"/>
      <c r="G63" s="17"/>
    </row>
    <row r="64" spans="1:255" ht="12" customHeight="1" x14ac:dyDescent="0.25">
      <c r="A64" s="5"/>
      <c r="B64" s="101" t="s">
        <v>67</v>
      </c>
      <c r="C64" s="102"/>
      <c r="D64" s="103"/>
      <c r="E64" s="103"/>
      <c r="F64" s="104"/>
      <c r="G64" s="105"/>
    </row>
    <row r="65" spans="1:255" ht="24" customHeight="1" x14ac:dyDescent="0.25">
      <c r="A65" s="5"/>
      <c r="B65" s="106" t="s">
        <v>68</v>
      </c>
      <c r="C65" s="107" t="s">
        <v>53</v>
      </c>
      <c r="D65" s="107" t="s">
        <v>54</v>
      </c>
      <c r="E65" s="106" t="s">
        <v>22</v>
      </c>
      <c r="F65" s="107" t="s">
        <v>23</v>
      </c>
      <c r="G65" s="106" t="s">
        <v>24</v>
      </c>
    </row>
    <row r="66" spans="1:255" s="90" customFormat="1" ht="12" customHeight="1" x14ac:dyDescent="0.25">
      <c r="A66" s="83"/>
      <c r="B66" s="108" t="s">
        <v>107</v>
      </c>
      <c r="C66" s="109" t="s">
        <v>62</v>
      </c>
      <c r="D66" s="109">
        <v>15000</v>
      </c>
      <c r="E66" s="109" t="s">
        <v>108</v>
      </c>
      <c r="F66" s="110">
        <v>10</v>
      </c>
      <c r="G66" s="111">
        <f>(D66*F66)</f>
        <v>150000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  <c r="HX66" s="89"/>
      <c r="HY66" s="89"/>
      <c r="HZ66" s="89"/>
      <c r="IA66" s="89"/>
      <c r="IB66" s="89"/>
      <c r="IC66" s="89"/>
      <c r="ID66" s="89"/>
      <c r="IE66" s="89"/>
      <c r="IF66" s="89"/>
      <c r="IG66" s="89"/>
      <c r="IH66" s="89"/>
      <c r="II66" s="89"/>
      <c r="IJ66" s="89"/>
      <c r="IK66" s="89"/>
      <c r="IL66" s="89"/>
      <c r="IM66" s="89"/>
      <c r="IN66" s="89"/>
      <c r="IO66" s="89"/>
      <c r="IP66" s="89"/>
      <c r="IQ66" s="89"/>
      <c r="IR66" s="89"/>
      <c r="IS66" s="89"/>
      <c r="IT66" s="89"/>
      <c r="IU66" s="89"/>
    </row>
    <row r="67" spans="1:255" ht="11.25" customHeight="1" x14ac:dyDescent="0.25">
      <c r="B67" s="18" t="s">
        <v>69</v>
      </c>
      <c r="C67" s="19"/>
      <c r="D67" s="19"/>
      <c r="E67" s="19"/>
      <c r="F67" s="20"/>
      <c r="G67" s="21">
        <f>SUM(G66)</f>
        <v>150000</v>
      </c>
    </row>
    <row r="68" spans="1:255" ht="11.25" customHeight="1" x14ac:dyDescent="0.25">
      <c r="B68" s="39"/>
      <c r="C68" s="39"/>
      <c r="D68" s="39"/>
      <c r="E68" s="39"/>
      <c r="F68" s="40"/>
      <c r="G68" s="40"/>
    </row>
    <row r="69" spans="1:255" ht="11.25" customHeight="1" x14ac:dyDescent="0.25">
      <c r="B69" s="41" t="s">
        <v>70</v>
      </c>
      <c r="C69" s="42"/>
      <c r="D69" s="42"/>
      <c r="E69" s="42"/>
      <c r="F69" s="42"/>
      <c r="G69" s="117">
        <f>G24+G29+G47+G62+G67</f>
        <v>2674263</v>
      </c>
    </row>
    <row r="70" spans="1:255" ht="11.25" customHeight="1" x14ac:dyDescent="0.25">
      <c r="B70" s="43" t="s">
        <v>71</v>
      </c>
      <c r="C70" s="24"/>
      <c r="D70" s="24"/>
      <c r="E70" s="24"/>
      <c r="F70" s="24"/>
      <c r="G70" s="118">
        <f>G69*0.05</f>
        <v>133713.15</v>
      </c>
    </row>
    <row r="71" spans="1:255" ht="11.25" customHeight="1" x14ac:dyDescent="0.25">
      <c r="B71" s="44" t="s">
        <v>72</v>
      </c>
      <c r="C71" s="23"/>
      <c r="D71" s="23"/>
      <c r="E71" s="23"/>
      <c r="F71" s="23"/>
      <c r="G71" s="119">
        <f>G70+G69</f>
        <v>2807976.15</v>
      </c>
    </row>
    <row r="72" spans="1:255" ht="11.25" customHeight="1" x14ac:dyDescent="0.25">
      <c r="B72" s="43" t="s">
        <v>73</v>
      </c>
      <c r="C72" s="24"/>
      <c r="D72" s="24"/>
      <c r="E72" s="24"/>
      <c r="F72" s="24"/>
      <c r="G72" s="118">
        <f>G12</f>
        <v>4575000</v>
      </c>
    </row>
    <row r="73" spans="1:255" ht="11.25" customHeight="1" x14ac:dyDescent="0.25">
      <c r="B73" s="45" t="s">
        <v>74</v>
      </c>
      <c r="C73" s="46"/>
      <c r="D73" s="46"/>
      <c r="E73" s="46"/>
      <c r="F73" s="46"/>
      <c r="G73" s="120">
        <f>G72-G71</f>
        <v>1767023.85</v>
      </c>
    </row>
    <row r="74" spans="1:255" ht="12" customHeight="1" x14ac:dyDescent="0.25">
      <c r="A74" s="36"/>
      <c r="B74" s="37" t="s">
        <v>75</v>
      </c>
      <c r="C74" s="38"/>
      <c r="D74" s="38"/>
      <c r="E74" s="38"/>
      <c r="F74" s="38"/>
      <c r="G74" s="33"/>
    </row>
    <row r="75" spans="1:255" ht="12.75" customHeight="1" thickBot="1" x14ac:dyDescent="0.3">
      <c r="A75" s="36"/>
      <c r="B75" s="47"/>
      <c r="C75" s="38"/>
      <c r="D75" s="38"/>
      <c r="E75" s="38"/>
      <c r="F75" s="38"/>
      <c r="G75" s="33"/>
    </row>
    <row r="76" spans="1:255" ht="12" customHeight="1" x14ac:dyDescent="0.25">
      <c r="A76" s="36"/>
      <c r="B76" s="59" t="s">
        <v>76</v>
      </c>
      <c r="C76" s="60"/>
      <c r="D76" s="60"/>
      <c r="E76" s="60"/>
      <c r="F76" s="61"/>
      <c r="G76" s="33"/>
    </row>
    <row r="77" spans="1:255" ht="12" customHeight="1" x14ac:dyDescent="0.25">
      <c r="A77" s="36"/>
      <c r="B77" s="62" t="s">
        <v>77</v>
      </c>
      <c r="C77" s="35"/>
      <c r="D77" s="35"/>
      <c r="E77" s="35"/>
      <c r="F77" s="63"/>
      <c r="G77" s="33"/>
    </row>
    <row r="78" spans="1:255" ht="12" customHeight="1" x14ac:dyDescent="0.25">
      <c r="A78" s="36"/>
      <c r="B78" s="62" t="s">
        <v>78</v>
      </c>
      <c r="C78" s="35"/>
      <c r="D78" s="35"/>
      <c r="E78" s="35"/>
      <c r="F78" s="63"/>
      <c r="G78" s="33"/>
    </row>
    <row r="79" spans="1:255" ht="12" customHeight="1" x14ac:dyDescent="0.25">
      <c r="A79" s="36"/>
      <c r="B79" s="62" t="s">
        <v>79</v>
      </c>
      <c r="C79" s="35"/>
      <c r="D79" s="35"/>
      <c r="E79" s="35"/>
      <c r="F79" s="63"/>
      <c r="G79" s="33"/>
    </row>
    <row r="80" spans="1:255" ht="12" customHeight="1" x14ac:dyDescent="0.25">
      <c r="A80" s="36"/>
      <c r="B80" s="62" t="s">
        <v>80</v>
      </c>
      <c r="C80" s="35"/>
      <c r="D80" s="35"/>
      <c r="E80" s="35"/>
      <c r="F80" s="63"/>
      <c r="G80" s="33"/>
    </row>
    <row r="81" spans="1:7" ht="12" customHeight="1" x14ac:dyDescent="0.25">
      <c r="A81" s="36"/>
      <c r="B81" s="62" t="s">
        <v>81</v>
      </c>
      <c r="C81" s="35"/>
      <c r="D81" s="35"/>
      <c r="E81" s="35"/>
      <c r="F81" s="63"/>
      <c r="G81" s="33"/>
    </row>
    <row r="82" spans="1:7" ht="12.75" customHeight="1" thickBot="1" x14ac:dyDescent="0.3">
      <c r="A82" s="36"/>
      <c r="B82" s="64" t="s">
        <v>82</v>
      </c>
      <c r="C82" s="65"/>
      <c r="D82" s="65"/>
      <c r="E82" s="65"/>
      <c r="F82" s="66"/>
      <c r="G82" s="33"/>
    </row>
    <row r="83" spans="1:7" ht="12.75" customHeight="1" x14ac:dyDescent="0.25">
      <c r="A83" s="36"/>
      <c r="B83" s="57"/>
      <c r="C83" s="35"/>
      <c r="D83" s="35"/>
      <c r="E83" s="35"/>
      <c r="F83" s="35"/>
      <c r="G83" s="33"/>
    </row>
    <row r="84" spans="1:7" ht="15" customHeight="1" thickBot="1" x14ac:dyDescent="0.3">
      <c r="A84" s="36"/>
      <c r="B84" s="77" t="s">
        <v>83</v>
      </c>
      <c r="C84" s="78"/>
      <c r="D84" s="56"/>
      <c r="E84" s="26"/>
      <c r="F84" s="26"/>
      <c r="G84" s="33"/>
    </row>
    <row r="85" spans="1:7" ht="12" customHeight="1" x14ac:dyDescent="0.25">
      <c r="A85" s="36"/>
      <c r="B85" s="49" t="s">
        <v>68</v>
      </c>
      <c r="C85" s="27" t="s">
        <v>84</v>
      </c>
      <c r="D85" s="50" t="s">
        <v>85</v>
      </c>
      <c r="E85" s="26"/>
      <c r="F85" s="26"/>
      <c r="G85" s="33"/>
    </row>
    <row r="86" spans="1:7" ht="12" customHeight="1" x14ac:dyDescent="0.25">
      <c r="A86" s="36"/>
      <c r="B86" s="51" t="s">
        <v>86</v>
      </c>
      <c r="C86" s="28">
        <v>160000</v>
      </c>
      <c r="D86" s="52">
        <f>(C86/C92)</f>
        <v>6.5024949260219275E-2</v>
      </c>
      <c r="E86" s="26"/>
      <c r="F86" s="26"/>
      <c r="G86" s="33"/>
    </row>
    <row r="87" spans="1:7" ht="12" customHeight="1" x14ac:dyDescent="0.25">
      <c r="A87" s="36"/>
      <c r="B87" s="51" t="s">
        <v>87</v>
      </c>
      <c r="C87" s="29">
        <v>0</v>
      </c>
      <c r="D87" s="52">
        <v>0</v>
      </c>
      <c r="E87" s="26"/>
      <c r="F87" s="26"/>
      <c r="G87" s="33"/>
    </row>
    <row r="88" spans="1:7" ht="12" customHeight="1" x14ac:dyDescent="0.25">
      <c r="A88" s="36"/>
      <c r="B88" s="51" t="s">
        <v>88</v>
      </c>
      <c r="C88" s="28">
        <v>432100</v>
      </c>
      <c r="D88" s="52">
        <f>(C88/C92)</f>
        <v>0.17560800359587969</v>
      </c>
      <c r="E88" s="26"/>
      <c r="F88" s="26"/>
      <c r="G88" s="33"/>
    </row>
    <row r="89" spans="1:7" ht="12" customHeight="1" x14ac:dyDescent="0.25">
      <c r="A89" s="36"/>
      <c r="B89" s="51" t="s">
        <v>52</v>
      </c>
      <c r="C89" s="28">
        <v>1631323</v>
      </c>
      <c r="D89" s="52">
        <f>(C89/C92)</f>
        <v>0.66297934563767935</v>
      </c>
      <c r="E89" s="26"/>
      <c r="F89" s="26"/>
      <c r="G89" s="33"/>
    </row>
    <row r="90" spans="1:7" ht="12" customHeight="1" x14ac:dyDescent="0.25">
      <c r="A90" s="36"/>
      <c r="B90" s="51" t="s">
        <v>89</v>
      </c>
      <c r="C90" s="30">
        <v>120000</v>
      </c>
      <c r="D90" s="52">
        <f>(C90/C92)</f>
        <v>4.876871194516446E-2</v>
      </c>
      <c r="E90" s="32"/>
      <c r="F90" s="32"/>
      <c r="G90" s="33"/>
    </row>
    <row r="91" spans="1:7" ht="12" customHeight="1" x14ac:dyDescent="0.25">
      <c r="A91" s="36"/>
      <c r="B91" s="51" t="s">
        <v>90</v>
      </c>
      <c r="C91" s="30">
        <v>117171</v>
      </c>
      <c r="D91" s="52">
        <f>(C91/C92)</f>
        <v>4.7618989561057208E-2</v>
      </c>
      <c r="E91" s="32"/>
      <c r="F91" s="32"/>
      <c r="G91" s="33"/>
    </row>
    <row r="92" spans="1:7" ht="12.75" customHeight="1" thickBot="1" x14ac:dyDescent="0.3">
      <c r="A92" s="36"/>
      <c r="B92" s="53" t="s">
        <v>91</v>
      </c>
      <c r="C92" s="54">
        <f>SUM(C86:C91)</f>
        <v>2460594</v>
      </c>
      <c r="D92" s="55">
        <f>SUM(D86:D91)</f>
        <v>1</v>
      </c>
      <c r="E92" s="32"/>
      <c r="F92" s="32"/>
      <c r="G92" s="33"/>
    </row>
    <row r="93" spans="1:7" ht="12" customHeight="1" x14ac:dyDescent="0.25">
      <c r="A93" s="36"/>
      <c r="B93" s="47"/>
      <c r="C93" s="38"/>
      <c r="D93" s="38"/>
      <c r="E93" s="38"/>
      <c r="F93" s="38"/>
      <c r="G93" s="33"/>
    </row>
    <row r="94" spans="1:7" ht="12.75" customHeight="1" x14ac:dyDescent="0.25">
      <c r="A94" s="36"/>
      <c r="B94" s="48"/>
      <c r="C94" s="38"/>
      <c r="D94" s="38"/>
      <c r="E94" s="38"/>
      <c r="F94" s="38"/>
      <c r="G94" s="33"/>
    </row>
    <row r="95" spans="1:7" ht="12" customHeight="1" thickBot="1" x14ac:dyDescent="0.3">
      <c r="A95" s="25"/>
      <c r="B95" s="68"/>
      <c r="C95" s="69" t="s">
        <v>92</v>
      </c>
      <c r="D95" s="70"/>
      <c r="E95" s="71"/>
      <c r="F95" s="31"/>
      <c r="G95" s="33"/>
    </row>
    <row r="96" spans="1:7" ht="12" customHeight="1" x14ac:dyDescent="0.25">
      <c r="A96" s="36"/>
      <c r="B96" s="72" t="s">
        <v>93</v>
      </c>
      <c r="C96" s="73">
        <v>130</v>
      </c>
      <c r="D96" s="73">
        <v>150</v>
      </c>
      <c r="E96" s="74">
        <v>170</v>
      </c>
      <c r="F96" s="67"/>
      <c r="G96" s="34"/>
    </row>
    <row r="97" spans="1:7" ht="12.75" customHeight="1" thickBot="1" x14ac:dyDescent="0.3">
      <c r="A97" s="36"/>
      <c r="B97" s="53" t="s">
        <v>94</v>
      </c>
      <c r="C97" s="54">
        <f>(G71/C96)</f>
        <v>21599.816538461539</v>
      </c>
      <c r="D97" s="54">
        <f>(G71/D96)</f>
        <v>18719.841</v>
      </c>
      <c r="E97" s="75">
        <f>(G71/E96)</f>
        <v>16517.506764705882</v>
      </c>
      <c r="F97" s="67"/>
      <c r="G97" s="34"/>
    </row>
    <row r="98" spans="1:7" ht="15.6" customHeight="1" x14ac:dyDescent="0.25">
      <c r="A98" s="36"/>
      <c r="B98" s="58" t="s">
        <v>95</v>
      </c>
      <c r="C98" s="35"/>
      <c r="D98" s="35"/>
      <c r="E98" s="35"/>
      <c r="F98" s="35"/>
      <c r="G98" s="35"/>
    </row>
  </sheetData>
  <mergeCells count="9">
    <mergeCell ref="B84:C8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paperSize="1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MAIZ GRANO</vt:lpstr>
      <vt:lpstr>'MAIZ GRANO'!Área_de_impresión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2022-06-17T11:59:58Z</cp:lastPrinted>
  <dcterms:created xsi:type="dcterms:W3CDTF">2020-11-27T12:49:26Z</dcterms:created>
  <dcterms:modified xsi:type="dcterms:W3CDTF">2023-02-15T16:09:35Z</dcterms:modified>
</cp:coreProperties>
</file>