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Maíz Lluteñ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57" i="1" l="1"/>
  <c r="G52" i="1"/>
  <c r="G51" i="1"/>
  <c r="G50" i="1"/>
  <c r="G49" i="1"/>
  <c r="G48" i="1"/>
  <c r="G47" i="1"/>
  <c r="G46" i="1"/>
  <c r="G45" i="1"/>
  <c r="G44" i="1"/>
  <c r="G25" i="1" l="1"/>
  <c r="G24" i="1"/>
  <c r="G23" i="1"/>
  <c r="G22" i="1"/>
  <c r="G21" i="1"/>
  <c r="G36" i="1" l="1"/>
  <c r="G37" i="1"/>
  <c r="G38" i="1"/>
  <c r="G35" i="1"/>
  <c r="G58" i="1" l="1"/>
  <c r="G26" i="1" l="1"/>
  <c r="G39" i="1" l="1"/>
  <c r="C81" i="1" l="1"/>
  <c r="C79" i="1"/>
  <c r="G63" i="1"/>
  <c r="C77" i="1" l="1"/>
  <c r="G53" i="1"/>
  <c r="C80" i="1" s="1"/>
  <c r="G60" i="1" l="1"/>
  <c r="G61" i="1" s="1"/>
  <c r="G62" i="1" l="1"/>
  <c r="D88" i="1" s="1"/>
  <c r="C82" i="1"/>
  <c r="E88" i="1" l="1"/>
  <c r="C88" i="1"/>
  <c r="G64" i="1"/>
  <c r="C83" i="1"/>
  <c r="D80" i="1" l="1"/>
  <c r="D79" i="1"/>
  <c r="D81" i="1"/>
  <c r="D77" i="1"/>
  <c r="D82" i="1"/>
  <c r="D83" i="1" l="1"/>
</calcChain>
</file>

<file path=xl/sharedStrings.xml><?xml version="1.0" encoding="utf-8"?>
<sst xmlns="http://schemas.openxmlformats.org/spreadsheetml/2006/main" count="147" uniqueCount="105">
  <si>
    <t>RUBRO O CULTIVO</t>
  </si>
  <si>
    <t>MAIZ CHOCLERO LLUTEÑO</t>
  </si>
  <si>
    <t>RENDIMIENTO (Unidades/Há.)</t>
  </si>
  <si>
    <t>VARIEDAD</t>
  </si>
  <si>
    <t>Lluteño</t>
  </si>
  <si>
    <t>FECHA ESTIMADA  PRECIO VENTA</t>
  </si>
  <si>
    <t>MARZO 2023</t>
  </si>
  <si>
    <t>NIVEL TECNOLÓGICO</t>
  </si>
  <si>
    <t>Bajo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</si>
  <si>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</si>
  <si>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</si>
  <si>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</si>
  <si>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</si>
  <si>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</si>
  <si>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</si>
  <si>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</si>
  <si>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</si>
  <si>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</si>
  <si>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Lluta</t>
  </si>
  <si>
    <t>FECHA DE COSECHA</t>
  </si>
  <si>
    <t>agosto- 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</si>
  <si>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</si>
  <si>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</si>
  <si>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</si>
  <si>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</si>
  <si>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</si>
  <si>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</si>
  <si>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</si>
  <si>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</si>
  <si>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</si>
  <si>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</si>
  <si>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</si>
  <si>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</si>
  <si>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</si>
  <si>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abril</t>
  </si>
  <si>
    <t>Aplicación materia orgánica</t>
  </si>
  <si>
    <t>Riego y fertirrigación</t>
  </si>
  <si>
    <t>abril-octubre</t>
  </si>
  <si>
    <t>Aplicación agroquímicos</t>
  </si>
  <si>
    <t>mayo-septbre</t>
  </si>
  <si>
    <t>Cosecha</t>
  </si>
  <si>
    <t>septbre-octubre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</si>
  <si>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</si>
  <si>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</si>
  <si>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</si>
  <si>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</si>
  <si>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</si>
  <si>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</si>
  <si>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</si>
  <si>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</si>
  <si>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</si>
  <si>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</si>
  <si>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</si>
  <si>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</si>
  <si>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</si>
  <si>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</si>
  <si>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</si>
  <si>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local</t>
  </si>
  <si>
    <t xml:space="preserve">u </t>
  </si>
  <si>
    <t>FERTILIZANTES</t>
  </si>
  <si>
    <t>Fosfato monoamonico</t>
  </si>
  <si>
    <t>Kg</t>
  </si>
  <si>
    <t>abril-septiembre</t>
  </si>
  <si>
    <t>Nitrato de Potasio</t>
  </si>
  <si>
    <t>Urea</t>
  </si>
  <si>
    <t>mayo-septiembre</t>
  </si>
  <si>
    <t>Materia orgánica (guano)</t>
  </si>
  <si>
    <t>INSECTICIDAS</t>
  </si>
  <si>
    <t xml:space="preserve">Engeo 247 SC </t>
  </si>
  <si>
    <t>Lt.</t>
  </si>
  <si>
    <t>abril- septiembre</t>
  </si>
  <si>
    <t>Evisec 50 SP</t>
  </si>
  <si>
    <t>Subtotal Insumos</t>
  </si>
  <si>
    <t>OTROS</t>
  </si>
  <si>
    <t>Item</t>
  </si>
  <si>
    <t>Sacos</t>
  </si>
  <si>
    <t>u</t>
  </si>
  <si>
    <t>noviembre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</si>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</sst>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/>
    <xf numFmtId="49" fontId="6" fillId="10" borderId="56" xfId="0" applyNumberFormat="1" applyFont="1" applyFill="1" applyBorder="1"/>
    <xf numFmtId="0" fontId="7" fillId="0" borderId="56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activeCell="F58" sqref="F5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7" customFormat="1" ht="12" customHeight="1" x14ac:dyDescent="0.2">
      <c r="A9" s="15"/>
      <c r="B9" s="5" t="s">
        <v>0</v>
      </c>
      <c r="C9" s="101" t="s">
        <v>1</v>
      </c>
      <c r="D9" s="6"/>
      <c r="E9" s="141" t="s">
        <v>2</v>
      </c>
      <c r="F9" s="142"/>
      <c r="G9" s="106">
        <v>20000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2">
      <c r="A10" s="15"/>
      <c r="B10" s="7" t="s">
        <v>3</v>
      </c>
      <c r="C10" s="102" t="s">
        <v>4</v>
      </c>
      <c r="D10" s="6"/>
      <c r="E10" s="143" t="s">
        <v>5</v>
      </c>
      <c r="F10" s="144"/>
      <c r="G10" s="101" t="s">
        <v>6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2">
      <c r="A11" s="15"/>
      <c r="B11" s="7" t="s">
        <v>7</v>
      </c>
      <c r="C11" s="101" t="s">
        <v>8</v>
      </c>
      <c r="D11" s="6"/>
      <c r="E11" s="143" t="s">
        <v>9</v>
      </c>
      <c r="F11" s="144"/>
      <c r="G11" s="129">
        <v>270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2">
      <c r="A12" s="15"/>
      <c r="B12" s="7" t="s">
        <v>10</v>
      </c>
      <c r="C12" s="102" t="s">
        <v>11</v>
      </c>
      <c r="D12" s="6"/>
      <c r="E12" s="104" t="s">
        <v>12</v>
      </c>
      <c r="F12" s="135"/>
      <c r="G12" s="105">
        <f>(G9*G11)</f>
        <v>5400000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2">
      <c r="A13" s="15"/>
      <c r="B13" s="7" t="s">
        <v>13</v>
      </c>
      <c r="C13" s="101" t="s">
        <v>14</v>
      </c>
      <c r="D13" s="6"/>
      <c r="E13" s="143" t="s">
        <v>15</v>
      </c>
      <c r="F13" s="144"/>
      <c r="G13" s="101" t="s">
        <v>16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2">
      <c r="A14" s="15"/>
      <c r="B14" s="7" t="s">
        <v>17</v>
      </c>
      <c r="C14" s="101" t="s">
        <v>18</v>
      </c>
      <c r="D14" s="6"/>
      <c r="E14" s="143" t="s">
        <v>19</v>
      </c>
      <c r="F14" s="144"/>
      <c r="G14" s="101" t="s">
        <v>20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2">
      <c r="A15" s="15"/>
      <c r="B15" s="7" t="s">
        <v>21</v>
      </c>
      <c r="C15" s="103">
        <v>44989</v>
      </c>
      <c r="D15" s="6"/>
      <c r="E15" s="145" t="s">
        <v>22</v>
      </c>
      <c r="F15" s="146"/>
      <c r="G15" s="102" t="s">
        <v>23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25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25">
      <c r="A17" s="24"/>
      <c r="B17" s="147" t="s">
        <v>24</v>
      </c>
      <c r="C17" s="148"/>
      <c r="D17" s="148"/>
      <c r="E17" s="148"/>
      <c r="F17" s="148"/>
      <c r="G17" s="14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15"/>
      <c r="B19" s="27" t="s">
        <v>25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4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2">
      <c r="A21" s="24"/>
      <c r="B21" s="8" t="s">
        <v>32</v>
      </c>
      <c r="C21" s="102" t="s">
        <v>33</v>
      </c>
      <c r="D21" s="107">
        <v>5</v>
      </c>
      <c r="E21" s="132" t="s">
        <v>34</v>
      </c>
      <c r="F21" s="105">
        <v>40000</v>
      </c>
      <c r="G21" s="105">
        <f t="shared" ref="G21:G25" si="0">(D21*F21)</f>
        <v>200000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2">
      <c r="A22" s="24"/>
      <c r="B22" s="8" t="s">
        <v>35</v>
      </c>
      <c r="C22" s="102" t="s">
        <v>33</v>
      </c>
      <c r="D22" s="107">
        <v>4</v>
      </c>
      <c r="E22" s="132" t="s">
        <v>34</v>
      </c>
      <c r="F22" s="105">
        <v>40000</v>
      </c>
      <c r="G22" s="105">
        <f t="shared" si="0"/>
        <v>160000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2">
      <c r="A23" s="24"/>
      <c r="B23" s="8" t="s">
        <v>36</v>
      </c>
      <c r="C23" s="102" t="s">
        <v>33</v>
      </c>
      <c r="D23" s="107">
        <v>4</v>
      </c>
      <c r="E23" s="132" t="s">
        <v>37</v>
      </c>
      <c r="F23" s="105">
        <v>40000</v>
      </c>
      <c r="G23" s="105">
        <f t="shared" si="0"/>
        <v>160000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2">
      <c r="A24" s="24"/>
      <c r="B24" s="8" t="s">
        <v>38</v>
      </c>
      <c r="C24" s="102" t="s">
        <v>33</v>
      </c>
      <c r="D24" s="107">
        <v>3</v>
      </c>
      <c r="E24" s="132" t="s">
        <v>39</v>
      </c>
      <c r="F24" s="105">
        <v>40000</v>
      </c>
      <c r="G24" s="105">
        <f t="shared" si="0"/>
        <v>120000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2">
      <c r="A25" s="24"/>
      <c r="B25" s="8" t="s">
        <v>40</v>
      </c>
      <c r="C25" s="102" t="s">
        <v>33</v>
      </c>
      <c r="D25" s="107">
        <v>3</v>
      </c>
      <c r="E25" s="132" t="s">
        <v>41</v>
      </c>
      <c r="F25" s="105">
        <v>40000</v>
      </c>
      <c r="G25" s="105">
        <f t="shared" si="0"/>
        <v>120000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25">
      <c r="A26" s="24"/>
      <c r="B26" s="30" t="s">
        <v>42</v>
      </c>
      <c r="C26" s="98"/>
      <c r="D26" s="98"/>
      <c r="E26" s="98"/>
      <c r="F26" s="98"/>
      <c r="G26" s="99">
        <f>SUM(G21:G25)</f>
        <v>760000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" customHeight="1" x14ac:dyDescent="0.25">
      <c r="A27" s="18"/>
      <c r="B27" s="25"/>
      <c r="C27" s="26"/>
      <c r="D27" s="26"/>
      <c r="E27" s="26"/>
      <c r="F27" s="31"/>
      <c r="G27" s="31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25">
      <c r="A28" s="15"/>
      <c r="B28" s="32" t="s">
        <v>43</v>
      </c>
      <c r="C28" s="33"/>
      <c r="D28" s="34"/>
      <c r="E28" s="34"/>
      <c r="F28" s="34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24" customHeight="1" x14ac:dyDescent="0.25">
      <c r="A29" s="15"/>
      <c r="B29" s="35" t="s">
        <v>26</v>
      </c>
      <c r="C29" s="36" t="s">
        <v>27</v>
      </c>
      <c r="D29" s="36" t="s">
        <v>28</v>
      </c>
      <c r="E29" s="35" t="s">
        <v>29</v>
      </c>
      <c r="F29" s="36" t="s">
        <v>30</v>
      </c>
      <c r="G29" s="35" t="s">
        <v>31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15"/>
      <c r="B30" s="37"/>
      <c r="C30" s="37"/>
      <c r="D30" s="37"/>
      <c r="E30" s="37"/>
      <c r="F30" s="37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15"/>
      <c r="B31" s="38" t="s">
        <v>44</v>
      </c>
      <c r="C31" s="39"/>
      <c r="D31" s="39"/>
      <c r="E31" s="39"/>
      <c r="F31" s="39"/>
      <c r="G31" s="3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25">
      <c r="A32" s="18"/>
      <c r="B32" s="40"/>
      <c r="C32" s="41"/>
      <c r="D32" s="41"/>
      <c r="E32" s="41"/>
      <c r="F32" s="42"/>
      <c r="G32" s="4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15"/>
      <c r="B33" s="32" t="s">
        <v>45</v>
      </c>
      <c r="C33" s="33"/>
      <c r="D33" s="34"/>
      <c r="E33" s="34"/>
      <c r="F33" s="34"/>
      <c r="G33" s="3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24" customHeight="1" x14ac:dyDescent="0.25">
      <c r="A34" s="15"/>
      <c r="B34" s="46" t="s">
        <v>26</v>
      </c>
      <c r="C34" s="46" t="s">
        <v>27</v>
      </c>
      <c r="D34" s="46" t="s">
        <v>28</v>
      </c>
      <c r="E34" s="46" t="s">
        <v>29</v>
      </c>
      <c r="F34" s="47" t="s">
        <v>30</v>
      </c>
      <c r="G34" s="46" t="s">
        <v>31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12.75" x14ac:dyDescent="0.25">
      <c r="A35" s="43"/>
      <c r="B35" s="121" t="s">
        <v>46</v>
      </c>
      <c r="C35" s="117" t="s">
        <v>47</v>
      </c>
      <c r="D35" s="118">
        <v>6</v>
      </c>
      <c r="E35" s="102" t="s">
        <v>34</v>
      </c>
      <c r="F35" s="119">
        <v>45000</v>
      </c>
      <c r="G35" s="119">
        <f>D35*F35</f>
        <v>270000</v>
      </c>
      <c r="H35" s="16"/>
      <c r="I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2.75" x14ac:dyDescent="0.25">
      <c r="A36" s="43"/>
      <c r="B36" s="123" t="s">
        <v>48</v>
      </c>
      <c r="C36" s="117" t="s">
        <v>47</v>
      </c>
      <c r="D36" s="107">
        <v>5</v>
      </c>
      <c r="E36" s="102" t="s">
        <v>34</v>
      </c>
      <c r="F36" s="119">
        <v>45000</v>
      </c>
      <c r="G36" s="119">
        <f t="shared" ref="G36:G38" si="1">D36*F36</f>
        <v>225000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2.75" x14ac:dyDescent="0.25">
      <c r="A37" s="43"/>
      <c r="B37" s="121" t="s">
        <v>49</v>
      </c>
      <c r="C37" s="117" t="s">
        <v>47</v>
      </c>
      <c r="D37" s="118">
        <v>4</v>
      </c>
      <c r="E37" s="102" t="s">
        <v>34</v>
      </c>
      <c r="F37" s="119">
        <v>45000</v>
      </c>
      <c r="G37" s="119">
        <f t="shared" si="1"/>
        <v>180000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.75" x14ac:dyDescent="0.25">
      <c r="A38" s="43"/>
      <c r="B38" s="122" t="s">
        <v>50</v>
      </c>
      <c r="C38" s="117" t="s">
        <v>47</v>
      </c>
      <c r="D38" s="120">
        <v>0</v>
      </c>
      <c r="E38" s="102" t="s">
        <v>34</v>
      </c>
      <c r="F38" s="119">
        <v>45000</v>
      </c>
      <c r="G38" s="119">
        <f t="shared" si="1"/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.75" customHeight="1" x14ac:dyDescent="0.25">
      <c r="A39" s="15"/>
      <c r="B39" s="44" t="s">
        <v>51</v>
      </c>
      <c r="C39" s="97"/>
      <c r="D39" s="97"/>
      <c r="E39" s="97"/>
      <c r="F39" s="97"/>
      <c r="G39" s="96">
        <f>SUM(G35:G38)</f>
        <v>675000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" customHeight="1" x14ac:dyDescent="0.25">
      <c r="A40" s="18"/>
      <c r="B40" s="40"/>
      <c r="C40" s="41"/>
      <c r="D40" s="41"/>
      <c r="E40" s="41"/>
      <c r="F40" s="42"/>
      <c r="G40" s="4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25">
      <c r="A41" s="15"/>
      <c r="B41" s="32" t="s">
        <v>52</v>
      </c>
      <c r="C41" s="33"/>
      <c r="D41" s="34"/>
      <c r="E41" s="34"/>
      <c r="F41" s="34"/>
      <c r="G41" s="3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24" customHeight="1" x14ac:dyDescent="0.25">
      <c r="A42" s="15"/>
      <c r="B42" s="47" t="s">
        <v>53</v>
      </c>
      <c r="C42" s="47" t="s">
        <v>54</v>
      </c>
      <c r="D42" s="47" t="s">
        <v>55</v>
      </c>
      <c r="E42" s="47" t="s">
        <v>29</v>
      </c>
      <c r="F42" s="47" t="s">
        <v>30</v>
      </c>
      <c r="G42" s="47" t="s">
        <v>31</v>
      </c>
      <c r="H42" s="16"/>
      <c r="I42" s="16"/>
      <c r="J42" s="16"/>
      <c r="K42" s="4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12.75" customHeight="1" x14ac:dyDescent="0.25">
      <c r="A43" s="43"/>
      <c r="B43" s="137" t="s">
        <v>56</v>
      </c>
      <c r="C43" s="136"/>
      <c r="D43" s="136"/>
      <c r="E43" s="136"/>
      <c r="F43" s="136"/>
      <c r="G43" s="13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2">
      <c r="A44" s="43"/>
      <c r="B44" s="138" t="s">
        <v>57</v>
      </c>
      <c r="C44" s="127" t="s">
        <v>58</v>
      </c>
      <c r="D44" s="128">
        <v>20</v>
      </c>
      <c r="E44" s="127" t="s">
        <v>34</v>
      </c>
      <c r="F44" s="126">
        <v>5000</v>
      </c>
      <c r="G44" s="126">
        <f>(D44*F44)</f>
        <v>100000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2">
      <c r="A45" s="43"/>
      <c r="B45" s="139" t="s">
        <v>59</v>
      </c>
      <c r="C45" s="125"/>
      <c r="D45" s="125"/>
      <c r="E45" s="125"/>
      <c r="F45" s="126"/>
      <c r="G45" s="126">
        <f t="shared" ref="G45:G52" si="2">(D45*F45)</f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2">
      <c r="A46" s="43"/>
      <c r="B46" s="138" t="s">
        <v>60</v>
      </c>
      <c r="C46" s="125" t="s">
        <v>61</v>
      </c>
      <c r="D46" s="125">
        <v>100</v>
      </c>
      <c r="E46" s="130" t="s">
        <v>62</v>
      </c>
      <c r="F46" s="126">
        <v>1462</v>
      </c>
      <c r="G46" s="126">
        <f t="shared" si="2"/>
        <v>146200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2">
      <c r="A47" s="43"/>
      <c r="B47" s="9" t="s">
        <v>63</v>
      </c>
      <c r="C47" s="125" t="s">
        <v>61</v>
      </c>
      <c r="D47" s="125">
        <v>100</v>
      </c>
      <c r="E47" s="131" t="s">
        <v>34</v>
      </c>
      <c r="F47" s="126">
        <v>1328</v>
      </c>
      <c r="G47" s="126">
        <f t="shared" si="2"/>
        <v>132800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2">
      <c r="A48" s="43"/>
      <c r="B48" s="9" t="s">
        <v>64</v>
      </c>
      <c r="C48" s="125" t="s">
        <v>61</v>
      </c>
      <c r="D48" s="125">
        <v>100</v>
      </c>
      <c r="E48" s="130" t="s">
        <v>65</v>
      </c>
      <c r="F48" s="126">
        <v>958</v>
      </c>
      <c r="G48" s="126">
        <f t="shared" si="2"/>
        <v>95800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2">
      <c r="A49" s="43"/>
      <c r="B49" s="9" t="s">
        <v>66</v>
      </c>
      <c r="C49" s="125" t="s">
        <v>61</v>
      </c>
      <c r="D49" s="125">
        <v>12000</v>
      </c>
      <c r="E49" s="130" t="s">
        <v>34</v>
      </c>
      <c r="F49" s="126">
        <v>132</v>
      </c>
      <c r="G49" s="126">
        <f t="shared" si="2"/>
        <v>1584000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2">
      <c r="A50" s="43"/>
      <c r="B50" s="139" t="s">
        <v>67</v>
      </c>
      <c r="C50" s="125"/>
      <c r="D50" s="125"/>
      <c r="E50" s="125"/>
      <c r="F50" s="126"/>
      <c r="G50" s="126">
        <f t="shared" si="2"/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2">
      <c r="A51" s="43"/>
      <c r="B51" s="10" t="s">
        <v>68</v>
      </c>
      <c r="C51" s="125" t="s">
        <v>69</v>
      </c>
      <c r="D51" s="125">
        <v>1</v>
      </c>
      <c r="E51" s="130" t="s">
        <v>70</v>
      </c>
      <c r="F51" s="126">
        <v>70000</v>
      </c>
      <c r="G51" s="126">
        <f t="shared" si="2"/>
        <v>70000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2">
      <c r="A52" s="43"/>
      <c r="B52" s="10" t="s">
        <v>71</v>
      </c>
      <c r="C52" s="125" t="s">
        <v>61</v>
      </c>
      <c r="D52" s="125">
        <v>0.6</v>
      </c>
      <c r="E52" s="130" t="s">
        <v>70</v>
      </c>
      <c r="F52" s="126">
        <v>82110</v>
      </c>
      <c r="G52" s="126">
        <f t="shared" si="2"/>
        <v>49266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3.5" customHeight="1" x14ac:dyDescent="0.25">
      <c r="A53" s="15"/>
      <c r="B53" s="44" t="s">
        <v>72</v>
      </c>
      <c r="C53" s="97"/>
      <c r="D53" s="97"/>
      <c r="E53" s="97"/>
      <c r="F53" s="97"/>
      <c r="G53" s="96">
        <f>SUM(G43:G52)</f>
        <v>2178066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" customHeight="1" x14ac:dyDescent="0.25">
      <c r="A54" s="18"/>
      <c r="B54" s="40"/>
      <c r="C54" s="41"/>
      <c r="D54" s="41"/>
      <c r="E54" s="41"/>
      <c r="F54" s="42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2" customHeight="1" x14ac:dyDescent="0.25">
      <c r="A55" s="15"/>
      <c r="B55" s="32" t="s">
        <v>73</v>
      </c>
      <c r="C55" s="33"/>
      <c r="D55" s="34"/>
      <c r="E55" s="34"/>
      <c r="F55" s="34"/>
      <c r="G55" s="34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24" customHeight="1" x14ac:dyDescent="0.25">
      <c r="A56" s="15"/>
      <c r="B56" s="46" t="s">
        <v>74</v>
      </c>
      <c r="C56" s="47" t="s">
        <v>54</v>
      </c>
      <c r="D56" s="48" t="s">
        <v>55</v>
      </c>
      <c r="E56" s="46" t="s">
        <v>29</v>
      </c>
      <c r="F56" s="48" t="s">
        <v>30</v>
      </c>
      <c r="G56" s="49" t="s">
        <v>31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2.75" x14ac:dyDescent="0.25">
      <c r="A57" s="43"/>
      <c r="B57" s="140" t="s">
        <v>75</v>
      </c>
      <c r="C57" s="124" t="s">
        <v>76</v>
      </c>
      <c r="D57" s="133">
        <v>200</v>
      </c>
      <c r="E57" s="108" t="s">
        <v>77</v>
      </c>
      <c r="F57" s="134">
        <v>336</v>
      </c>
      <c r="G57" s="133">
        <f t="shared" ref="G57" si="3">(D57*F57)</f>
        <v>67200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13.5" customHeight="1" x14ac:dyDescent="0.25">
      <c r="A58" s="15"/>
      <c r="B58" s="50" t="s">
        <v>78</v>
      </c>
      <c r="C58" s="100"/>
      <c r="D58" s="100"/>
      <c r="E58" s="100"/>
      <c r="F58" s="100"/>
      <c r="G58" s="95">
        <f>SUM(G57:G57)</f>
        <v>67200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2" customHeight="1" x14ac:dyDescent="0.25">
      <c r="A59" s="18"/>
      <c r="B59" s="51"/>
      <c r="C59" s="51"/>
      <c r="D59" s="51"/>
      <c r="E59" s="51"/>
      <c r="F59" s="52"/>
      <c r="G59" s="52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2" customHeight="1" x14ac:dyDescent="0.25">
      <c r="A60" s="43"/>
      <c r="B60" s="53" t="s">
        <v>79</v>
      </c>
      <c r="C60" s="54"/>
      <c r="D60" s="54"/>
      <c r="E60" s="54"/>
      <c r="F60" s="54"/>
      <c r="G60" s="91">
        <f>G26+G39+G53+G58</f>
        <v>3680266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25">
      <c r="A61" s="43"/>
      <c r="B61" s="55" t="s">
        <v>80</v>
      </c>
      <c r="C61" s="56"/>
      <c r="D61" s="56"/>
      <c r="E61" s="56"/>
      <c r="F61" s="56"/>
      <c r="G61" s="92">
        <f>G60*0.05</f>
        <v>184013.30000000002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25">
      <c r="A62" s="43"/>
      <c r="B62" s="57" t="s">
        <v>81</v>
      </c>
      <c r="C62" s="58"/>
      <c r="D62" s="58"/>
      <c r="E62" s="58"/>
      <c r="F62" s="58"/>
      <c r="G62" s="93">
        <f>G61+G60</f>
        <v>3864279.3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25">
      <c r="A63" s="43"/>
      <c r="B63" s="55" t="s">
        <v>82</v>
      </c>
      <c r="C63" s="56"/>
      <c r="D63" s="56"/>
      <c r="E63" s="56"/>
      <c r="F63" s="56"/>
      <c r="G63" s="92">
        <f>G12</f>
        <v>5400000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5">
      <c r="A64" s="43"/>
      <c r="B64" s="59" t="s">
        <v>83</v>
      </c>
      <c r="C64" s="60"/>
      <c r="D64" s="60"/>
      <c r="E64" s="60"/>
      <c r="F64" s="60"/>
      <c r="G64" s="94">
        <f>G63-G62</f>
        <v>1535720.7000000002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5">
      <c r="A65" s="43"/>
      <c r="B65" s="61" t="s">
        <v>84</v>
      </c>
      <c r="C65" s="62"/>
      <c r="D65" s="62"/>
      <c r="E65" s="62"/>
      <c r="F65" s="62"/>
      <c r="G65" s="63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.75" customHeight="1" thickBot="1" x14ac:dyDescent="0.3">
      <c r="A66" s="43"/>
      <c r="B66" s="64"/>
      <c r="C66" s="62"/>
      <c r="D66" s="62"/>
      <c r="E66" s="62"/>
      <c r="F66" s="62"/>
      <c r="G66" s="6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5">
      <c r="A67" s="43"/>
      <c r="B67" s="65" t="s">
        <v>85</v>
      </c>
      <c r="C67" s="66"/>
      <c r="D67" s="66"/>
      <c r="E67" s="66"/>
      <c r="F67" s="67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" customHeight="1" x14ac:dyDescent="0.25">
      <c r="A68" s="43"/>
      <c r="B68" s="11" t="s">
        <v>86</v>
      </c>
      <c r="C68" s="64"/>
      <c r="D68" s="64"/>
      <c r="E68" s="64"/>
      <c r="F68" s="68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25">
      <c r="A69" s="43"/>
      <c r="B69" s="11" t="s">
        <v>87</v>
      </c>
      <c r="C69" s="64"/>
      <c r="D69" s="64"/>
      <c r="E69" s="64"/>
      <c r="F69" s="68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25">
      <c r="A70" s="43"/>
      <c r="B70" s="11" t="s">
        <v>88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25">
      <c r="A71" s="43"/>
      <c r="B71" s="11" t="s">
        <v>89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25">
      <c r="A72" s="43"/>
      <c r="B72" s="11" t="s">
        <v>90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.75" customHeight="1" thickBot="1" x14ac:dyDescent="0.3">
      <c r="A73" s="43"/>
      <c r="B73" s="12" t="s">
        <v>91</v>
      </c>
      <c r="C73" s="69"/>
      <c r="D73" s="69"/>
      <c r="E73" s="69"/>
      <c r="F73" s="70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.75" customHeight="1" x14ac:dyDescent="0.25">
      <c r="A74" s="43"/>
      <c r="B74" s="64"/>
      <c r="C74" s="64"/>
      <c r="D74" s="64"/>
      <c r="E74" s="64"/>
      <c r="F74" s="64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5" customHeight="1" thickBot="1" x14ac:dyDescent="0.3">
      <c r="A75" s="43"/>
      <c r="B75" s="150" t="s">
        <v>92</v>
      </c>
      <c r="C75" s="151"/>
      <c r="D75" s="71"/>
      <c r="E75" s="72"/>
      <c r="F75" s="72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2" customHeight="1" x14ac:dyDescent="0.25">
      <c r="A76" s="43"/>
      <c r="B76" s="73" t="s">
        <v>74</v>
      </c>
      <c r="C76" s="113" t="s">
        <v>93</v>
      </c>
      <c r="D76" s="114" t="s">
        <v>94</v>
      </c>
      <c r="E76" s="72"/>
      <c r="F76" s="72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2" customHeight="1" x14ac:dyDescent="0.25">
      <c r="A77" s="43"/>
      <c r="B77" s="74" t="s">
        <v>95</v>
      </c>
      <c r="C77" s="109">
        <f>G26</f>
        <v>760000</v>
      </c>
      <c r="D77" s="110">
        <f>(C77/C83)</f>
        <v>0.1966731545517427</v>
      </c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25">
      <c r="A78" s="43"/>
      <c r="B78" s="74" t="s">
        <v>96</v>
      </c>
      <c r="C78" s="111">
        <v>0</v>
      </c>
      <c r="D78" s="110">
        <v>0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25">
      <c r="A79" s="43"/>
      <c r="B79" s="74" t="s">
        <v>97</v>
      </c>
      <c r="C79" s="109">
        <f>G39</f>
        <v>675000</v>
      </c>
      <c r="D79" s="110">
        <f>(C79/C83)</f>
        <v>0.17467681489792936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25">
      <c r="A80" s="43"/>
      <c r="B80" s="74" t="s">
        <v>53</v>
      </c>
      <c r="C80" s="109">
        <f>G53</f>
        <v>2178066</v>
      </c>
      <c r="D80" s="110">
        <f>(C80/C83)</f>
        <v>0.56364093558144213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25">
      <c r="A81" s="43"/>
      <c r="B81" s="74" t="s">
        <v>98</v>
      </c>
      <c r="C81" s="115">
        <f>G58</f>
        <v>67200</v>
      </c>
      <c r="D81" s="110">
        <f>(C81/C83)</f>
        <v>1.7390047349838299E-2</v>
      </c>
      <c r="E81" s="75"/>
      <c r="F81" s="75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25">
      <c r="A82" s="43"/>
      <c r="B82" s="74" t="s">
        <v>99</v>
      </c>
      <c r="C82" s="115">
        <f>G61</f>
        <v>184013.30000000002</v>
      </c>
      <c r="D82" s="110">
        <f>(C82/C83)</f>
        <v>4.7619047619047623E-2</v>
      </c>
      <c r="E82" s="75"/>
      <c r="F82" s="75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.75" customHeight="1" thickBot="1" x14ac:dyDescent="0.3">
      <c r="A83" s="43"/>
      <c r="B83" s="76" t="s">
        <v>100</v>
      </c>
      <c r="C83" s="116">
        <f>SUM(C77:C82)</f>
        <v>3864279.3</v>
      </c>
      <c r="D83" s="112">
        <f>SUM(D77:D82)</f>
        <v>1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" customHeight="1" x14ac:dyDescent="0.25">
      <c r="A84" s="43"/>
      <c r="B84" s="64"/>
      <c r="C84" s="62"/>
      <c r="D84" s="62"/>
      <c r="E84" s="62"/>
      <c r="F84" s="62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.75" customHeight="1" x14ac:dyDescent="0.25">
      <c r="A85" s="43"/>
      <c r="B85" s="78"/>
      <c r="C85" s="62"/>
      <c r="D85" s="62"/>
      <c r="E85" s="62"/>
      <c r="F85" s="62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" customHeight="1" thickBot="1" x14ac:dyDescent="0.3">
      <c r="A86" s="79"/>
      <c r="B86" s="80"/>
      <c r="C86" s="81" t="s">
        <v>101</v>
      </c>
      <c r="D86" s="82"/>
      <c r="E86" s="83"/>
      <c r="F86" s="84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" customHeight="1" x14ac:dyDescent="0.25">
      <c r="A87" s="43"/>
      <c r="B87" s="90" t="s">
        <v>102</v>
      </c>
      <c r="C87" s="13">
        <v>18000</v>
      </c>
      <c r="D87" s="13">
        <v>20000</v>
      </c>
      <c r="E87" s="14">
        <v>22000</v>
      </c>
      <c r="F87" s="85"/>
      <c r="G87" s="8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.75" customHeight="1" thickBot="1" x14ac:dyDescent="0.3">
      <c r="A88" s="43"/>
      <c r="B88" s="76" t="s">
        <v>103</v>
      </c>
      <c r="C88" s="77">
        <f>(G62/C87)</f>
        <v>214.68218333333331</v>
      </c>
      <c r="D88" s="77">
        <f>(G62/D87)</f>
        <v>193.213965</v>
      </c>
      <c r="E88" s="87">
        <f>(G62/E87)</f>
        <v>175.64905909090908</v>
      </c>
      <c r="F88" s="85"/>
      <c r="G88" s="8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5.6" customHeight="1" x14ac:dyDescent="0.25">
      <c r="A89" s="43"/>
      <c r="B89" s="149" t="s">
        <v>104</v>
      </c>
      <c r="C89" s="149"/>
      <c r="D89" s="149"/>
      <c r="E89" s="149"/>
      <c r="F89" s="64"/>
      <c r="G89" s="64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1.2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89" customFormat="1" ht="11.25" customHeight="1" x14ac:dyDescent="0.2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8"/>
      <c r="FH91" s="88"/>
      <c r="FI91" s="88"/>
      <c r="FJ91" s="88"/>
      <c r="FK91" s="88"/>
      <c r="FL91" s="88"/>
      <c r="FM91" s="88"/>
      <c r="FN91" s="88"/>
      <c r="FO91" s="88"/>
      <c r="FP91" s="88"/>
      <c r="FQ91" s="88"/>
      <c r="FR91" s="88"/>
      <c r="FS91" s="88"/>
      <c r="FT91" s="88"/>
      <c r="FU91" s="88"/>
      <c r="FV91" s="88"/>
      <c r="FW91" s="88"/>
      <c r="FX91" s="88"/>
      <c r="FY91" s="88"/>
      <c r="FZ91" s="88"/>
      <c r="GA91" s="88"/>
      <c r="GB91" s="88"/>
      <c r="GC91" s="88"/>
      <c r="GD91" s="88"/>
      <c r="GE91" s="88"/>
      <c r="GF91" s="88"/>
      <c r="GG91" s="88"/>
      <c r="GH91" s="88"/>
      <c r="GI91" s="88"/>
      <c r="GJ91" s="88"/>
      <c r="GK91" s="88"/>
      <c r="GL91" s="88"/>
      <c r="GM91" s="88"/>
      <c r="GN91" s="88"/>
      <c r="GO91" s="88"/>
      <c r="GP91" s="88"/>
      <c r="GQ91" s="88"/>
      <c r="GR91" s="88"/>
      <c r="GS91" s="88"/>
      <c r="GT91" s="88"/>
      <c r="GU91" s="88"/>
      <c r="GV91" s="88"/>
      <c r="GW91" s="88"/>
      <c r="GX91" s="88"/>
      <c r="GY91" s="88"/>
      <c r="GZ91" s="88"/>
      <c r="HA91" s="88"/>
      <c r="HB91" s="88"/>
      <c r="HC91" s="88"/>
      <c r="HD91" s="88"/>
      <c r="HE91" s="88"/>
      <c r="HF91" s="88"/>
      <c r="HG91" s="88"/>
      <c r="HH91" s="88"/>
      <c r="HI91" s="88"/>
      <c r="HJ91" s="88"/>
      <c r="HK91" s="88"/>
      <c r="HL91" s="88"/>
      <c r="HM91" s="88"/>
      <c r="HN91" s="88"/>
      <c r="HO91" s="88"/>
      <c r="HP91" s="88"/>
      <c r="HQ91" s="88"/>
      <c r="HR91" s="88"/>
      <c r="HS91" s="88"/>
      <c r="HT91" s="88"/>
      <c r="HU91" s="88"/>
      <c r="HV91" s="88"/>
      <c r="HW91" s="88"/>
      <c r="HX91" s="88"/>
      <c r="HY91" s="88"/>
      <c r="HZ91" s="88"/>
      <c r="IA91" s="88"/>
      <c r="IB91" s="88"/>
      <c r="IC91" s="88"/>
      <c r="ID91" s="88"/>
      <c r="IE91" s="88"/>
      <c r="IF91" s="88"/>
      <c r="IG91" s="88"/>
      <c r="IH91" s="88"/>
      <c r="II91" s="88"/>
      <c r="IJ91" s="88"/>
      <c r="IK91" s="88"/>
      <c r="IL91" s="88"/>
      <c r="IM91" s="88"/>
      <c r="IN91" s="88"/>
      <c r="IO91" s="88"/>
      <c r="IP91" s="88"/>
      <c r="IQ91" s="88"/>
      <c r="IR91" s="88"/>
      <c r="IS91" s="88"/>
      <c r="IT91" s="88"/>
      <c r="IU91" s="88"/>
    </row>
    <row r="92" spans="1:255" s="89" customFormat="1" ht="11.25" customHeight="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88"/>
      <c r="IM92" s="88"/>
      <c r="IN92" s="88"/>
      <c r="IO92" s="88"/>
      <c r="IP92" s="88"/>
      <c r="IQ92" s="88"/>
      <c r="IR92" s="88"/>
      <c r="IS92" s="88"/>
      <c r="IT92" s="88"/>
      <c r="IU92" s="88"/>
    </row>
  </sheetData>
  <mergeCells count="9">
    <mergeCell ref="E9:F9"/>
    <mergeCell ref="E14:F14"/>
    <mergeCell ref="E15:F15"/>
    <mergeCell ref="B17:G17"/>
    <mergeCell ref="B89:E89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Lluteño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2023-03-30T11:48:05Z</dcterms:modified>
  <cp:category/>
  <cp:contentStatus/>
</cp:coreProperties>
</file>