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"/>
    </mc:Choice>
  </mc:AlternateContent>
  <bookViews>
    <workbookView xWindow="0" yWindow="0" windowWidth="28800" windowHeight="18000"/>
  </bookViews>
  <sheets>
    <sheet name="MANZANO" sheetId="1" r:id="rId1"/>
  </sheets>
  <definedNames>
    <definedName name="_xlnm.Print_Area" localSheetId="0">MANZANO!$A$1:$G$106</definedName>
  </definedNames>
  <calcPr calcId="162913"/>
</workbook>
</file>

<file path=xl/calcChain.xml><?xml version="1.0" encoding="utf-8"?>
<calcChain xmlns="http://schemas.openxmlformats.org/spreadsheetml/2006/main">
  <c r="G76" i="1" l="1"/>
  <c r="G74" i="1" l="1"/>
  <c r="G29" i="1"/>
  <c r="G64" i="1" l="1"/>
  <c r="G63" i="1"/>
  <c r="G38" i="1"/>
  <c r="C95" i="1" l="1"/>
  <c r="G73" i="1" l="1"/>
  <c r="G12" i="1" l="1"/>
  <c r="G79" i="1" s="1"/>
  <c r="G54" i="1"/>
  <c r="G53" i="1"/>
  <c r="G45" i="1" l="1"/>
  <c r="G47" i="1"/>
  <c r="G48" i="1"/>
  <c r="G49" i="1"/>
  <c r="G51" i="1"/>
  <c r="G52" i="1"/>
  <c r="G55" i="1"/>
  <c r="G56" i="1"/>
  <c r="G58" i="1"/>
  <c r="G59" i="1"/>
  <c r="G60" i="1"/>
  <c r="G61" i="1"/>
  <c r="G66" i="1"/>
  <c r="G67" i="1"/>
  <c r="G46" i="1"/>
  <c r="G68" i="1" l="1"/>
  <c r="G35" i="1"/>
  <c r="G37" i="1"/>
  <c r="G39" i="1"/>
  <c r="G36" i="1"/>
  <c r="G34" i="1"/>
  <c r="G33" i="1"/>
  <c r="G23" i="1"/>
  <c r="G22" i="1"/>
  <c r="G21" i="1"/>
  <c r="G24" i="1" l="1"/>
  <c r="C94" i="1" s="1"/>
  <c r="G72" i="1"/>
  <c r="C98" i="1" s="1"/>
  <c r="G40" i="1" l="1"/>
  <c r="C96" i="1" s="1"/>
  <c r="C97" i="1" l="1"/>
  <c r="G77" i="1" l="1"/>
  <c r="G78" i="1" l="1"/>
  <c r="C105" i="1" s="1"/>
  <c r="C99" i="1"/>
  <c r="D105" i="1" l="1"/>
  <c r="G80" i="1"/>
  <c r="E105" i="1"/>
  <c r="C100" i="1"/>
  <c r="D97" i="1" l="1"/>
  <c r="D98" i="1"/>
  <c r="D96" i="1"/>
  <c r="D94" i="1"/>
  <c r="D99" i="1"/>
  <c r="D100" i="1" l="1"/>
</calcChain>
</file>

<file path=xl/sharedStrings.xml><?xml version="1.0" encoding="utf-8"?>
<sst xmlns="http://schemas.openxmlformats.org/spreadsheetml/2006/main" count="195" uniqueCount="141">
  <si>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</si>
  <si>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</si>
  <si>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</si>
  <si>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</si>
  <si>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</si>
  <si>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</si>
  <si>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</si>
  <si>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</si>
  <si>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</si>
  <si>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</si>
  <si>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</si>
  <si>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</si>
  <si>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</si>
  <si>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</si>
  <si>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</si>
  <si>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</si>
  <si>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</si>
  <si>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</si>
  <si>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</si>
  <si>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</si>
  <si>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</si>
  <si>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</si>
  <si>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</si>
  <si>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</si>
  <si>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</si>
  <si>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</si>
  <si>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</si>
  <si>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</si>
  <si>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</si>
  <si>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</si>
  <si>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</si>
  <si>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</si>
  <si>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</si>
  <si>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</si>
  <si>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</si>
  <si>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</si>
  <si>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</si>
  <si>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</si>
  <si>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</si>
  <si>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</si>
  <si>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</si>
  <si>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</si>
  <si>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</si>
  <si>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</si>
  <si>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</si>
  <si>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</si>
  <si>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</si>
  <si>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</si>
  <si>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</si>
  <si>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</si>
  <si>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</si>
  <si>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</si>
  <si>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</si>
  <si>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</si>
  <si>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</si>
  <si>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</si>
  <si>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</si>
  <si>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</si>
  <si>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Doñihue</t>
  </si>
  <si>
    <t>Junio - Julio</t>
  </si>
  <si>
    <t>Agosto</t>
  </si>
  <si>
    <t>Kelpack</t>
  </si>
  <si>
    <t>JM</t>
  </si>
  <si>
    <t>ha</t>
  </si>
  <si>
    <t>Poda</t>
  </si>
  <si>
    <t>Junio-Julio</t>
  </si>
  <si>
    <t>Fertilización</t>
  </si>
  <si>
    <t>Cosecha</t>
  </si>
  <si>
    <t>Octubre-Marzo</t>
  </si>
  <si>
    <t>Aplicación herbicida</t>
  </si>
  <si>
    <t>Trituradora</t>
  </si>
  <si>
    <t>Junio - Septiembre</t>
  </si>
  <si>
    <t>Carro Porta Bins</t>
  </si>
  <si>
    <t xml:space="preserve">Mayo - Junio </t>
  </si>
  <si>
    <t>Bins</t>
  </si>
  <si>
    <t>Cosecha tractor y carro</t>
  </si>
  <si>
    <t>Enero -  Diciembre</t>
  </si>
  <si>
    <t>Abril</t>
  </si>
  <si>
    <t>Surqueador</t>
  </si>
  <si>
    <t>Selecron 720</t>
  </si>
  <si>
    <t>Polaris 40 Wp</t>
  </si>
  <si>
    <t>Carbaryl 85 wp ( Raleo Quimico)</t>
  </si>
  <si>
    <t>Score 250 Ec</t>
  </si>
  <si>
    <t>Benomil 50 Wl</t>
  </si>
  <si>
    <t>NAA 800</t>
  </si>
  <si>
    <t>Anual</t>
  </si>
  <si>
    <t>Marzo / Abril - Octubre / Diciembre</t>
  </si>
  <si>
    <t>Octubre - Marzo</t>
  </si>
  <si>
    <t>Noviembre - Febrero</t>
  </si>
  <si>
    <t>Diciembre - Febrero</t>
  </si>
  <si>
    <t>Octubre -  Diciembre</t>
  </si>
  <si>
    <t>Octubre</t>
  </si>
  <si>
    <t xml:space="preserve">Octubre </t>
  </si>
  <si>
    <t>Septiembre</t>
  </si>
  <si>
    <t>Octubre  - Marzo</t>
  </si>
  <si>
    <t>Guano</t>
  </si>
  <si>
    <t>Rendimiento (kg/hà)</t>
  </si>
  <si>
    <t>Costo unitario ($/kg) (*)</t>
  </si>
  <si>
    <t>PRECIO ESPERADO ($/kg)</t>
  </si>
  <si>
    <t>RENDIMIENTO (kg/Há.)</t>
  </si>
  <si>
    <t>Septiembre - Noviembre</t>
  </si>
  <si>
    <t>Aplicación de fitosanitarios_Nebulizador</t>
  </si>
  <si>
    <t>rana</t>
  </si>
  <si>
    <t xml:space="preserve">Cuota uso agua </t>
  </si>
  <si>
    <t>ESCENARIOS COSTO UNITARIO  ($/kg)</t>
  </si>
  <si>
    <t>Colmenas</t>
  </si>
  <si>
    <t>c/u</t>
  </si>
  <si>
    <t>Septiembre - Octubre</t>
  </si>
  <si>
    <t>ROYAL GALA</t>
  </si>
  <si>
    <t xml:space="preserve"> 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</si>
  <si>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</si>
  <si>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</si>
  <si>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Marzo-Abril</t>
  </si>
  <si>
    <t>Rango WG</t>
  </si>
  <si>
    <t>Todas</t>
  </si>
  <si>
    <t>Urea Granulada</t>
  </si>
  <si>
    <t>Muriato de potasio</t>
  </si>
  <si>
    <t>Nitrato de calcio</t>
  </si>
  <si>
    <t>Vertimec 018 ec</t>
  </si>
  <si>
    <t>Karate Zeon</t>
  </si>
  <si>
    <t>Agrocopper SP</t>
  </si>
  <si>
    <t>L</t>
  </si>
  <si>
    <t>u</t>
  </si>
  <si>
    <t>Enero</t>
  </si>
  <si>
    <t>Mezcla 17-20-20</t>
  </si>
  <si>
    <t xml:space="preserve">Reglone SL </t>
  </si>
  <si>
    <t xml:space="preserve">Ampligo 15 ZC </t>
  </si>
  <si>
    <t>Podexal 3,8L</t>
  </si>
  <si>
    <t>Octubre -  Noviembre</t>
  </si>
  <si>
    <t>Abril - Junio</t>
  </si>
  <si>
    <t>Octubre - Febrero</t>
  </si>
  <si>
    <t xml:space="preserve">Abril </t>
  </si>
  <si>
    <t>Agosto -Enero</t>
  </si>
  <si>
    <t>2. Precio de Insumos corresponde a  precios  colocados en el predio</t>
  </si>
  <si>
    <t xml:space="preserve">Enero  </t>
  </si>
  <si>
    <t>MANZANO MANTENCION</t>
  </si>
  <si>
    <t>Mercado Mayorista Local</t>
  </si>
  <si>
    <t>FERTILIZANTES</t>
  </si>
  <si>
    <t>HERBICIDA</t>
  </si>
  <si>
    <t>FUNGUICIDA</t>
  </si>
  <si>
    <t xml:space="preserve">INSECTICIDA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</si>
</sst>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&quot;;&quot; &quot;* &quot;-&quot;#,##0&quot; &quot;;&quot; &quot;* &quot;- &quot;"/>
    <numFmt numFmtId="165" formatCode="0.0%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10"/>
      <color indexed="9"/>
      <name val="Arial Narrow"/>
      <family val="2"/>
    </font>
    <font>
      <sz val="9"/>
      <color rgb="FF000000"/>
      <name val="Arial Narrow"/>
      <family val="2"/>
    </font>
    <font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sz val="6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42" fontId="4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120">
    <xf numFmtId="0" fontId="0" fillId="0" borderId="0" xfId="0" applyFont="1" applyAlignment="1"/>
    <xf numFmtId="49" fontId="1" fillId="2" borderId="3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/>
    </xf>
    <xf numFmtId="0" fontId="1" fillId="0" borderId="0" xfId="0" applyNumberFormat="1" applyFont="1" applyAlignment="1"/>
    <xf numFmtId="0" fontId="1" fillId="0" borderId="0" xfId="0" applyFont="1" applyAlignment="1"/>
    <xf numFmtId="49" fontId="6" fillId="3" borderId="3" xfId="0" applyNumberFormat="1" applyFont="1" applyFill="1" applyBorder="1" applyAlignment="1">
      <alignment vertical="center" wrapText="1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42" fontId="2" fillId="3" borderId="13" xfId="1" applyFont="1" applyFill="1" applyBorder="1" applyAlignment="1">
      <alignment horizontal="right" vertical="center"/>
    </xf>
    <xf numFmtId="0" fontId="1" fillId="2" borderId="17" xfId="0" applyFont="1" applyFill="1" applyBorder="1" applyAlignment="1"/>
    <xf numFmtId="42" fontId="1" fillId="2" borderId="17" xfId="1" applyFont="1" applyFill="1" applyBorder="1" applyAlignment="1"/>
    <xf numFmtId="49" fontId="6" fillId="5" borderId="18" xfId="0" applyNumberFormat="1" applyFont="1" applyFill="1" applyBorder="1" applyAlignment="1">
      <alignment vertical="center"/>
    </xf>
    <xf numFmtId="0" fontId="6" fillId="5" borderId="19" xfId="0" applyFont="1" applyFill="1" applyBorder="1" applyAlignment="1">
      <alignment vertical="center"/>
    </xf>
    <xf numFmtId="42" fontId="6" fillId="5" borderId="19" xfId="1" applyFont="1" applyFill="1" applyBorder="1" applyAlignment="1">
      <alignment vertical="center"/>
    </xf>
    <xf numFmtId="49" fontId="6" fillId="3" borderId="21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42" fontId="6" fillId="3" borderId="10" xfId="1" applyFont="1" applyFill="1" applyBorder="1" applyAlignment="1">
      <alignment vertical="center"/>
    </xf>
    <xf numFmtId="49" fontId="6" fillId="5" borderId="21" xfId="0" applyNumberFormat="1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42" fontId="6" fillId="5" borderId="10" xfId="1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42" fontId="6" fillId="2" borderId="15" xfId="1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49" fontId="3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42" fontId="1" fillId="2" borderId="35" xfId="1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15" xfId="0" applyFont="1" applyFill="1" applyBorder="1" applyAlignment="1"/>
    <xf numFmtId="42" fontId="1" fillId="2" borderId="37" xfId="1" applyFont="1" applyFill="1" applyBorder="1" applyAlignment="1"/>
    <xf numFmtId="49" fontId="1" fillId="2" borderId="38" xfId="0" applyNumberFormat="1" applyFont="1" applyFill="1" applyBorder="1" applyAlignment="1">
      <alignment vertical="center"/>
    </xf>
    <xf numFmtId="0" fontId="1" fillId="2" borderId="39" xfId="0" applyFont="1" applyFill="1" applyBorder="1" applyAlignment="1"/>
    <xf numFmtId="42" fontId="1" fillId="2" borderId="40" xfId="1" applyFont="1" applyFill="1" applyBorder="1" applyAlignment="1"/>
    <xf numFmtId="42" fontId="1" fillId="2" borderId="15" xfId="1" applyFont="1" applyFill="1" applyBorder="1" applyAlignment="1"/>
    <xf numFmtId="0" fontId="1" fillId="8" borderId="32" xfId="0" applyFont="1" applyFill="1" applyBorder="1" applyAlignment="1"/>
    <xf numFmtId="0" fontId="1" fillId="6" borderId="15" xfId="0" applyFont="1" applyFill="1" applyBorder="1" applyAlignment="1"/>
    <xf numFmtId="42" fontId="1" fillId="6" borderId="15" xfId="1" applyFont="1" applyFill="1" applyBorder="1" applyAlignment="1"/>
    <xf numFmtId="49" fontId="3" fillId="7" borderId="23" xfId="0" applyNumberFormat="1" applyFont="1" applyFill="1" applyBorder="1" applyAlignment="1">
      <alignment vertical="center"/>
    </xf>
    <xf numFmtId="49" fontId="3" fillId="7" borderId="16" xfId="0" applyNumberFormat="1" applyFont="1" applyFill="1" applyBorder="1" applyAlignment="1">
      <alignment vertical="center"/>
    </xf>
    <xf numFmtId="49" fontId="1" fillId="7" borderId="24" xfId="0" applyNumberFormat="1" applyFont="1" applyFill="1" applyBorder="1" applyAlignment="1"/>
    <xf numFmtId="49" fontId="3" fillId="2" borderId="25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9" fontId="1" fillId="2" borderId="26" xfId="0" applyNumberFormat="1" applyFont="1" applyFill="1" applyBorder="1" applyAlignment="1"/>
    <xf numFmtId="164" fontId="3" fillId="2" borderId="4" xfId="0" applyNumberFormat="1" applyFont="1" applyFill="1" applyBorder="1" applyAlignment="1">
      <alignment vertical="center"/>
    </xf>
    <xf numFmtId="0" fontId="6" fillId="6" borderId="15" xfId="0" applyFont="1" applyFill="1" applyBorder="1" applyAlignment="1">
      <alignment vertical="center"/>
    </xf>
    <xf numFmtId="42" fontId="6" fillId="6" borderId="15" xfId="1" applyFont="1" applyFill="1" applyBorder="1" applyAlignment="1">
      <alignment vertical="center"/>
    </xf>
    <xf numFmtId="49" fontId="3" fillId="7" borderId="27" xfId="0" applyNumberFormat="1" applyFont="1" applyFill="1" applyBorder="1" applyAlignment="1">
      <alignment vertical="center"/>
    </xf>
    <xf numFmtId="164" fontId="3" fillId="7" borderId="28" xfId="0" applyNumberFormat="1" applyFont="1" applyFill="1" applyBorder="1" applyAlignment="1">
      <alignment vertical="center"/>
    </xf>
    <xf numFmtId="9" fontId="3" fillId="7" borderId="29" xfId="0" applyNumberFormat="1" applyFont="1" applyFill="1" applyBorder="1" applyAlignment="1">
      <alignment vertical="center"/>
    </xf>
    <xf numFmtId="0" fontId="6" fillId="8" borderId="14" xfId="0" applyFont="1" applyFill="1" applyBorder="1" applyAlignment="1">
      <alignment vertical="center"/>
    </xf>
    <xf numFmtId="49" fontId="8" fillId="8" borderId="15" xfId="0" applyNumberFormat="1" applyFont="1" applyFill="1" applyBorder="1" applyAlignment="1">
      <alignment vertical="center"/>
    </xf>
    <xf numFmtId="0" fontId="6" fillId="8" borderId="15" xfId="0" applyFont="1" applyFill="1" applyBorder="1" applyAlignment="1">
      <alignment vertical="center"/>
    </xf>
    <xf numFmtId="0" fontId="6" fillId="8" borderId="41" xfId="0" applyFont="1" applyFill="1" applyBorder="1" applyAlignment="1">
      <alignment vertical="center"/>
    </xf>
    <xf numFmtId="42" fontId="6" fillId="6" borderId="14" xfId="1" applyFont="1" applyFill="1" applyBorder="1" applyAlignment="1">
      <alignment vertical="center"/>
    </xf>
    <xf numFmtId="49" fontId="3" fillId="7" borderId="42" xfId="0" applyNumberFormat="1" applyFont="1" applyFill="1" applyBorder="1" applyAlignment="1">
      <alignment vertical="center"/>
    </xf>
    <xf numFmtId="42" fontId="3" fillId="6" borderId="15" xfId="1" applyFont="1" applyFill="1" applyBorder="1" applyAlignment="1">
      <alignment vertical="center"/>
    </xf>
    <xf numFmtId="42" fontId="3" fillId="2" borderId="15" xfId="1" applyFont="1" applyFill="1" applyBorder="1" applyAlignment="1">
      <alignment vertical="center"/>
    </xf>
    <xf numFmtId="164" fontId="3" fillId="7" borderId="29" xfId="0" applyNumberFormat="1" applyFont="1" applyFill="1" applyBorder="1" applyAlignment="1">
      <alignment vertical="center"/>
    </xf>
    <xf numFmtId="42" fontId="1" fillId="0" borderId="0" xfId="1" applyFont="1" applyAlignment="1"/>
    <xf numFmtId="41" fontId="3" fillId="7" borderId="43" xfId="2" applyFont="1" applyFill="1" applyBorder="1" applyAlignment="1">
      <alignment vertical="center"/>
    </xf>
    <xf numFmtId="42" fontId="3" fillId="2" borderId="4" xfId="0" applyNumberFormat="1" applyFont="1" applyFill="1" applyBorder="1" applyAlignment="1">
      <alignment vertical="center"/>
    </xf>
    <xf numFmtId="165" fontId="1" fillId="2" borderId="26" xfId="0" applyNumberFormat="1" applyFont="1" applyFill="1" applyBorder="1" applyAlignment="1"/>
    <xf numFmtId="42" fontId="10" fillId="5" borderId="20" xfId="1" applyFont="1" applyFill="1" applyBorder="1" applyAlignment="1">
      <alignment vertical="center"/>
    </xf>
    <xf numFmtId="42" fontId="10" fillId="3" borderId="22" xfId="1" applyFont="1" applyFill="1" applyBorder="1" applyAlignment="1">
      <alignment vertical="center"/>
    </xf>
    <xf numFmtId="42" fontId="10" fillId="5" borderId="22" xfId="1" applyFont="1" applyFill="1" applyBorder="1" applyAlignment="1">
      <alignment vertical="center"/>
    </xf>
    <xf numFmtId="42" fontId="10" fillId="9" borderId="22" xfId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2" borderId="47" xfId="0" applyFill="1" applyBorder="1"/>
    <xf numFmtId="3" fontId="11" fillId="0" borderId="44" xfId="0" applyNumberFormat="1" applyFont="1" applyBorder="1" applyAlignment="1">
      <alignment horizontal="right"/>
    </xf>
    <xf numFmtId="0" fontId="1" fillId="2" borderId="5" xfId="0" applyFont="1" applyFill="1" applyBorder="1"/>
    <xf numFmtId="0" fontId="0" fillId="0" borderId="0" xfId="0" applyNumberFormat="1"/>
    <xf numFmtId="0" fontId="0" fillId="0" borderId="0" xfId="0"/>
    <xf numFmtId="3" fontId="11" fillId="0" borderId="44" xfId="0" applyNumberFormat="1" applyFont="1" applyBorder="1" applyAlignment="1">
      <alignment horizontal="right" wrapText="1"/>
    </xf>
    <xf numFmtId="0" fontId="0" fillId="2" borderId="48" xfId="0" applyFont="1" applyFill="1" applyBorder="1" applyAlignment="1"/>
    <xf numFmtId="0" fontId="12" fillId="2" borderId="6" xfId="0" applyFont="1" applyFill="1" applyBorder="1" applyAlignment="1">
      <alignment wrapText="1"/>
    </xf>
    <xf numFmtId="14" fontId="12" fillId="2" borderId="7" xfId="0" applyNumberFormat="1" applyFont="1" applyFill="1" applyBorder="1" applyAlignment="1"/>
    <xf numFmtId="0" fontId="12" fillId="2" borderId="2" xfId="0" applyFont="1" applyFill="1" applyBorder="1" applyAlignment="1"/>
    <xf numFmtId="0" fontId="12" fillId="2" borderId="7" xfId="0" applyFont="1" applyFill="1" applyBorder="1" applyAlignment="1"/>
    <xf numFmtId="0" fontId="12" fillId="2" borderId="7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2" borderId="49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 applyAlignment="1"/>
    <xf numFmtId="0" fontId="12" fillId="2" borderId="9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0" fillId="0" borderId="47" xfId="0" applyFill="1" applyBorder="1"/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49" fontId="14" fillId="3" borderId="10" xfId="0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2" fillId="2" borderId="12" xfId="0" applyFont="1" applyFill="1" applyBorder="1" applyAlignment="1"/>
    <xf numFmtId="3" fontId="12" fillId="2" borderId="12" xfId="0" applyNumberFormat="1" applyFont="1" applyFill="1" applyBorder="1" applyAlignment="1"/>
    <xf numFmtId="0" fontId="0" fillId="0" borderId="15" xfId="0" applyNumberFormat="1" applyFont="1" applyBorder="1" applyAlignment="1"/>
    <xf numFmtId="0" fontId="3" fillId="0" borderId="10" xfId="0" applyFont="1" applyFill="1" applyBorder="1" applyAlignment="1">
      <alignment vertical="center"/>
    </xf>
    <xf numFmtId="49" fontId="8" fillId="8" borderId="30" xfId="0" applyNumberFormat="1" applyFont="1" applyFill="1" applyBorder="1" applyAlignment="1">
      <alignment vertical="center"/>
    </xf>
    <xf numFmtId="0" fontId="3" fillId="8" borderId="31" xfId="0" applyFont="1" applyFill="1" applyBorder="1" applyAlignment="1">
      <alignment vertical="center"/>
    </xf>
    <xf numFmtId="49" fontId="1" fillId="2" borderId="45" xfId="0" applyNumberFormat="1" applyFont="1" applyFill="1" applyBorder="1" applyAlignment="1">
      <alignment vertical="center" wrapText="1"/>
    </xf>
    <xf numFmtId="49" fontId="1" fillId="2" borderId="46" xfId="0" applyNumberFormat="1" applyFont="1" applyFill="1" applyBorder="1" applyAlignment="1">
      <alignment vertical="center" wrapText="1"/>
    </xf>
    <xf numFmtId="49" fontId="2" fillId="3" borderId="45" xfId="0" applyNumberFormat="1" applyFont="1" applyFill="1" applyBorder="1" applyAlignment="1">
      <alignment horizontal="left" wrapText="1"/>
    </xf>
    <xf numFmtId="49" fontId="2" fillId="3" borderId="46" xfId="0" applyNumberFormat="1" applyFont="1" applyFill="1" applyBorder="1" applyAlignment="1">
      <alignment horizontal="left" wrapText="1"/>
    </xf>
    <xf numFmtId="49" fontId="1" fillId="2" borderId="45" xfId="0" applyNumberFormat="1" applyFont="1" applyFill="1" applyBorder="1" applyAlignment="1">
      <alignment vertical="center"/>
    </xf>
    <xf numFmtId="49" fontId="1" fillId="2" borderId="46" xfId="0" applyNumberFormat="1" applyFont="1" applyFill="1" applyBorder="1" applyAlignment="1">
      <alignment vertical="center"/>
    </xf>
    <xf numFmtId="49" fontId="13" fillId="3" borderId="4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</cellXfs>
  <cellStyles count="3">
    <cellStyle name="Millares [0]" xfId="2" builtinId="6"/>
    <cellStyle name="Moneda [0]" xfId="1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210133</xdr:colOff>
      <xdr:row>0</xdr:row>
      <xdr:rowOff>34635</xdr:rowOff>
    </xdr:from>
    <xdr:to>
      <xdr:col>7</xdr:col>
      <xdr:colOff>197818</xdr:colOff>
      <xdr:row>7</xdr:row>
      <xdr:rowOff>138545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33" y="34635"/>
          <a:ext cx="8014662" cy="1477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topLeftCell="B1" zoomScale="120" zoomScaleNormal="120" workbookViewId="0">
      <selection activeCell="D12" sqref="D12"/>
    </sheetView>
  </sheetViews>
  <sheetFormatPr baseColWidth="10" defaultColWidth="10.85546875" defaultRowHeight="11.25" customHeight="1" x14ac:dyDescent="0.25"/>
  <cols>
    <col min="1" max="1" width="2.85546875" style="3" customWidth="1"/>
    <col min="2" max="2" width="28.140625" style="3" customWidth="1"/>
    <col min="3" max="3" width="17" style="3" customWidth="1"/>
    <col min="4" max="4" width="9.42578125" style="3" customWidth="1"/>
    <col min="5" max="5" width="20.28515625" style="3" bestFit="1" customWidth="1"/>
    <col min="6" max="6" width="11" style="63" customWidth="1"/>
    <col min="7" max="7" width="15.85546875" style="63" bestFit="1" customWidth="1"/>
    <col min="8" max="251" width="10.85546875" style="3" customWidth="1"/>
    <col min="252" max="16384" width="10.85546875" style="4"/>
  </cols>
  <sheetData>
    <row r="1" spans="1:255" ht="15" customHeight="1" x14ac:dyDescent="0.25">
      <c r="F1" s="3"/>
      <c r="G1" s="3"/>
    </row>
    <row r="2" spans="1:255" ht="15" customHeight="1" x14ac:dyDescent="0.25">
      <c r="F2" s="3"/>
      <c r="G2" s="3"/>
    </row>
    <row r="3" spans="1:255" ht="15" customHeight="1" x14ac:dyDescent="0.25">
      <c r="F3" s="3"/>
      <c r="G3" s="3"/>
    </row>
    <row r="4" spans="1:255" ht="15" customHeight="1" x14ac:dyDescent="0.25">
      <c r="F4" s="3"/>
      <c r="G4" s="3"/>
    </row>
    <row r="5" spans="1:255" ht="15" customHeight="1" x14ac:dyDescent="0.25">
      <c r="F5" s="3"/>
      <c r="G5" s="3"/>
    </row>
    <row r="6" spans="1:255" ht="15" customHeight="1" x14ac:dyDescent="0.25">
      <c r="F6" s="3"/>
      <c r="G6" s="3"/>
    </row>
    <row r="7" spans="1:255" ht="15" customHeight="1" x14ac:dyDescent="0.25">
      <c r="F7" s="3"/>
      <c r="G7" s="3"/>
    </row>
    <row r="8" spans="1:255" ht="15" customHeight="1" x14ac:dyDescent="0.25">
      <c r="F8" s="3"/>
      <c r="G8" s="3"/>
    </row>
    <row r="9" spans="1:255" s="77" customFormat="1" ht="27.75" customHeight="1" x14ac:dyDescent="0.25">
      <c r="A9" s="73"/>
      <c r="B9" s="5" t="s">
        <v>0</v>
      </c>
      <c r="C9" s="74" t="s">
        <v>135</v>
      </c>
      <c r="D9" s="75"/>
      <c r="E9" s="114" t="s">
        <v>99</v>
      </c>
      <c r="F9" s="115"/>
      <c r="G9" s="74">
        <v>48000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3"/>
      <c r="B10" s="1" t="s">
        <v>1</v>
      </c>
      <c r="C10" s="74" t="s">
        <v>108</v>
      </c>
      <c r="D10" s="75"/>
      <c r="E10" s="112" t="s">
        <v>2</v>
      </c>
      <c r="F10" s="113"/>
      <c r="G10" s="74" t="s">
        <v>77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3"/>
      <c r="B11" s="1" t="s">
        <v>3</v>
      </c>
      <c r="C11" s="74" t="s">
        <v>4</v>
      </c>
      <c r="D11" s="75"/>
      <c r="E11" s="112" t="s">
        <v>98</v>
      </c>
      <c r="F11" s="113"/>
      <c r="G11" s="74">
        <v>200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27" x14ac:dyDescent="0.25">
      <c r="A12" s="73"/>
      <c r="B12" s="1" t="s">
        <v>5</v>
      </c>
      <c r="C12" s="78" t="s">
        <v>6</v>
      </c>
      <c r="D12" s="75"/>
      <c r="E12" s="71" t="s">
        <v>7</v>
      </c>
      <c r="F12" s="72"/>
      <c r="G12" s="74">
        <f>(G9*G11)</f>
        <v>9600000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5" customHeight="1" x14ac:dyDescent="0.25">
      <c r="A13" s="73"/>
      <c r="B13" s="1" t="s">
        <v>8</v>
      </c>
      <c r="C13" s="74" t="s">
        <v>58</v>
      </c>
      <c r="D13" s="75"/>
      <c r="E13" s="112" t="s">
        <v>9</v>
      </c>
      <c r="F13" s="113"/>
      <c r="G13" s="74" t="s">
        <v>136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3"/>
      <c r="B14" s="1" t="s">
        <v>10</v>
      </c>
      <c r="C14" s="78" t="s">
        <v>114</v>
      </c>
      <c r="D14" s="75"/>
      <c r="E14" s="112" t="s">
        <v>11</v>
      </c>
      <c r="F14" s="113"/>
      <c r="G14" s="78" t="s">
        <v>112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3"/>
      <c r="B15" s="1" t="s">
        <v>12</v>
      </c>
      <c r="C15" s="78" t="s">
        <v>123</v>
      </c>
      <c r="D15" s="75"/>
      <c r="E15" s="116" t="s">
        <v>13</v>
      </c>
      <c r="F15" s="117"/>
      <c r="G15" s="78" t="s">
        <v>14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customFormat="1" ht="12" customHeight="1" x14ac:dyDescent="0.25">
      <c r="A16" s="79"/>
      <c r="B16" s="80"/>
      <c r="C16" s="81"/>
      <c r="D16" s="82"/>
      <c r="E16" s="83"/>
      <c r="F16" s="83"/>
      <c r="G16" s="84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</row>
    <row r="17" spans="1:255" customFormat="1" ht="12" customHeight="1" x14ac:dyDescent="0.25">
      <c r="A17" s="86"/>
      <c r="B17" s="118" t="s">
        <v>15</v>
      </c>
      <c r="C17" s="119"/>
      <c r="D17" s="119"/>
      <c r="E17" s="119"/>
      <c r="F17" s="119"/>
      <c r="G17" s="119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</row>
    <row r="18" spans="1:255" customFormat="1" ht="12" customHeight="1" x14ac:dyDescent="0.25">
      <c r="A18" s="79"/>
      <c r="B18" s="87"/>
      <c r="C18" s="88"/>
      <c r="D18" s="88"/>
      <c r="E18" s="88"/>
      <c r="F18" s="89"/>
      <c r="G18" s="90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</row>
    <row r="19" spans="1:255" customFormat="1" ht="12" customHeight="1" x14ac:dyDescent="0.25">
      <c r="A19" s="91"/>
      <c r="B19" s="6" t="s">
        <v>16</v>
      </c>
      <c r="C19" s="7"/>
      <c r="D19" s="8"/>
      <c r="E19" s="8"/>
      <c r="F19" s="92"/>
      <c r="G19" s="93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  <c r="IR19" s="85"/>
      <c r="IS19" s="85"/>
      <c r="IT19" s="85"/>
      <c r="IU19" s="85"/>
    </row>
    <row r="20" spans="1:255" customFormat="1" ht="24" customHeight="1" x14ac:dyDescent="0.25">
      <c r="A20" s="91"/>
      <c r="B20" s="9" t="s">
        <v>17</v>
      </c>
      <c r="C20" s="10" t="s">
        <v>18</v>
      </c>
      <c r="D20" s="10" t="s">
        <v>19</v>
      </c>
      <c r="E20" s="9" t="s">
        <v>20</v>
      </c>
      <c r="F20" s="10" t="s">
        <v>21</v>
      </c>
      <c r="G20" s="9" t="s">
        <v>22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  <c r="IR20" s="85"/>
      <c r="IS20" s="85"/>
      <c r="IT20" s="85"/>
      <c r="IU20" s="85"/>
    </row>
    <row r="21" spans="1:255" s="100" customFormat="1" ht="12" customHeight="1" x14ac:dyDescent="0.25">
      <c r="A21" s="94"/>
      <c r="B21" s="95" t="s">
        <v>64</v>
      </c>
      <c r="C21" s="96" t="s">
        <v>23</v>
      </c>
      <c r="D21" s="96">
        <v>25</v>
      </c>
      <c r="E21" s="96" t="s">
        <v>65</v>
      </c>
      <c r="F21" s="97">
        <v>25000</v>
      </c>
      <c r="G21" s="98">
        <f>+D21*F21</f>
        <v>625000</v>
      </c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</row>
    <row r="22" spans="1:255" s="100" customFormat="1" ht="12" customHeight="1" x14ac:dyDescent="0.25">
      <c r="A22" s="94"/>
      <c r="B22" s="95" t="s">
        <v>66</v>
      </c>
      <c r="C22" s="96" t="s">
        <v>23</v>
      </c>
      <c r="D22" s="96">
        <v>8</v>
      </c>
      <c r="E22" s="96" t="s">
        <v>65</v>
      </c>
      <c r="F22" s="97">
        <v>25000</v>
      </c>
      <c r="G22" s="98">
        <f>+D22*F22</f>
        <v>200000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</row>
    <row r="23" spans="1:255" s="100" customFormat="1" ht="12" customHeight="1" x14ac:dyDescent="0.25">
      <c r="A23" s="94"/>
      <c r="B23" s="95" t="s">
        <v>67</v>
      </c>
      <c r="C23" s="96" t="s">
        <v>23</v>
      </c>
      <c r="D23" s="96">
        <v>45</v>
      </c>
      <c r="E23" s="96" t="s">
        <v>68</v>
      </c>
      <c r="F23" s="97">
        <v>25000</v>
      </c>
      <c r="G23" s="98">
        <f>+D23*F23</f>
        <v>1125000</v>
      </c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</row>
    <row r="24" spans="1:255" customFormat="1" ht="11.25" customHeight="1" x14ac:dyDescent="0.25">
      <c r="A24" s="85"/>
      <c r="B24" s="101" t="s">
        <v>24</v>
      </c>
      <c r="C24" s="102"/>
      <c r="D24" s="102"/>
      <c r="E24" s="102"/>
      <c r="F24" s="103"/>
      <c r="G24" s="104">
        <f>SUM(G21:G23)</f>
        <v>1950000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</row>
    <row r="25" spans="1:255" customFormat="1" ht="15.75" customHeight="1" x14ac:dyDescent="0.25">
      <c r="A25" s="91"/>
      <c r="B25" s="105"/>
      <c r="C25" s="106"/>
      <c r="D25" s="106"/>
      <c r="E25" s="106"/>
      <c r="F25" s="107"/>
      <c r="G25" s="107"/>
      <c r="H25" s="85"/>
      <c r="I25" s="85"/>
      <c r="J25" s="85"/>
      <c r="K25" s="108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</row>
    <row r="26" spans="1:255" customFormat="1" ht="12" customHeight="1" x14ac:dyDescent="0.25">
      <c r="A26" s="91"/>
      <c r="B26" s="6" t="s">
        <v>25</v>
      </c>
      <c r="C26" s="7"/>
      <c r="D26" s="8"/>
      <c r="E26" s="8"/>
      <c r="F26" s="92"/>
      <c r="G26" s="93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</row>
    <row r="27" spans="1:255" customFormat="1" ht="24" customHeight="1" x14ac:dyDescent="0.25">
      <c r="A27" s="91"/>
      <c r="B27" s="9" t="s">
        <v>17</v>
      </c>
      <c r="C27" s="10" t="s">
        <v>18</v>
      </c>
      <c r="D27" s="10" t="s">
        <v>19</v>
      </c>
      <c r="E27" s="9" t="s">
        <v>20</v>
      </c>
      <c r="F27" s="10" t="s">
        <v>21</v>
      </c>
      <c r="G27" s="9" t="s">
        <v>22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  <c r="IU27" s="85"/>
    </row>
    <row r="28" spans="1:255" s="100" customFormat="1" ht="12" customHeight="1" x14ac:dyDescent="0.25">
      <c r="A28" s="94"/>
      <c r="B28" s="95"/>
      <c r="C28" s="96"/>
      <c r="D28" s="96"/>
      <c r="E28" s="96"/>
      <c r="F28" s="97"/>
      <c r="G28" s="98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</row>
    <row r="29" spans="1:255" customFormat="1" ht="11.25" customHeight="1" x14ac:dyDescent="0.25">
      <c r="A29" s="85"/>
      <c r="B29" s="101" t="s">
        <v>26</v>
      </c>
      <c r="C29" s="102"/>
      <c r="D29" s="102"/>
      <c r="E29" s="102"/>
      <c r="F29" s="103"/>
      <c r="G29" s="104">
        <f>SUM(G28)</f>
        <v>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  <c r="IU29" s="85"/>
    </row>
    <row r="30" spans="1:255" customFormat="1" ht="15.75" customHeight="1" x14ac:dyDescent="0.25">
      <c r="A30" s="91"/>
      <c r="B30" s="105"/>
      <c r="C30" s="106"/>
      <c r="D30" s="106"/>
      <c r="E30" s="106"/>
      <c r="F30" s="107"/>
      <c r="G30" s="107"/>
      <c r="H30" s="85"/>
      <c r="I30" s="85"/>
      <c r="J30" s="85"/>
      <c r="K30" s="108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</row>
    <row r="31" spans="1:255" customFormat="1" ht="12" customHeight="1" x14ac:dyDescent="0.25">
      <c r="A31" s="91"/>
      <c r="B31" s="6" t="s">
        <v>27</v>
      </c>
      <c r="C31" s="7"/>
      <c r="D31" s="8"/>
      <c r="E31" s="8"/>
      <c r="F31" s="92"/>
      <c r="G31" s="93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</row>
    <row r="32" spans="1:255" customFormat="1" ht="24" customHeight="1" x14ac:dyDescent="0.25">
      <c r="A32" s="91"/>
      <c r="B32" s="9" t="s">
        <v>17</v>
      </c>
      <c r="C32" s="10" t="s">
        <v>18</v>
      </c>
      <c r="D32" s="10" t="s">
        <v>19</v>
      </c>
      <c r="E32" s="9" t="s">
        <v>20</v>
      </c>
      <c r="F32" s="10" t="s">
        <v>21</v>
      </c>
      <c r="G32" s="9" t="s">
        <v>22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</row>
    <row r="33" spans="1:255" s="100" customFormat="1" ht="12" customHeight="1" x14ac:dyDescent="0.25">
      <c r="A33" s="94"/>
      <c r="B33" s="95" t="s">
        <v>69</v>
      </c>
      <c r="C33" s="96" t="s">
        <v>62</v>
      </c>
      <c r="D33" s="96">
        <v>6</v>
      </c>
      <c r="E33" s="96" t="s">
        <v>71</v>
      </c>
      <c r="F33" s="97">
        <v>16800</v>
      </c>
      <c r="G33" s="98">
        <f t="shared" ref="G33:G39" si="0">D33*F33</f>
        <v>100800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</row>
    <row r="34" spans="1:255" s="100" customFormat="1" ht="12" customHeight="1" x14ac:dyDescent="0.25">
      <c r="A34" s="94"/>
      <c r="B34" s="95" t="s">
        <v>70</v>
      </c>
      <c r="C34" s="96" t="s">
        <v>62</v>
      </c>
      <c r="D34" s="96">
        <v>2</v>
      </c>
      <c r="E34" s="96" t="s">
        <v>73</v>
      </c>
      <c r="F34" s="97">
        <v>31500</v>
      </c>
      <c r="G34" s="98">
        <f t="shared" si="0"/>
        <v>63000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</row>
    <row r="35" spans="1:255" s="100" customFormat="1" ht="12" customHeight="1" x14ac:dyDescent="0.25">
      <c r="A35" s="94"/>
      <c r="B35" s="95" t="s">
        <v>78</v>
      </c>
      <c r="C35" s="96" t="s">
        <v>62</v>
      </c>
      <c r="D35" s="96">
        <v>1</v>
      </c>
      <c r="E35" s="96" t="s">
        <v>60</v>
      </c>
      <c r="F35" s="97">
        <v>28350</v>
      </c>
      <c r="G35" s="98">
        <f t="shared" si="0"/>
        <v>28350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</row>
    <row r="36" spans="1:255" s="100" customFormat="1" ht="12" customHeight="1" x14ac:dyDescent="0.25">
      <c r="A36" s="94"/>
      <c r="B36" s="95" t="s">
        <v>101</v>
      </c>
      <c r="C36" s="96" t="s">
        <v>62</v>
      </c>
      <c r="D36" s="96">
        <v>13</v>
      </c>
      <c r="E36" s="96" t="s">
        <v>76</v>
      </c>
      <c r="F36" s="97">
        <v>36750</v>
      </c>
      <c r="G36" s="98">
        <f t="shared" si="0"/>
        <v>477750</v>
      </c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</row>
    <row r="37" spans="1:255" s="100" customFormat="1" ht="12" customHeight="1" x14ac:dyDescent="0.25">
      <c r="A37" s="94"/>
      <c r="B37" s="95" t="s">
        <v>75</v>
      </c>
      <c r="C37" s="96" t="s">
        <v>62</v>
      </c>
      <c r="D37" s="96">
        <v>8</v>
      </c>
      <c r="E37" s="96" t="s">
        <v>77</v>
      </c>
      <c r="F37" s="97">
        <v>52500</v>
      </c>
      <c r="G37" s="98">
        <f t="shared" si="0"/>
        <v>420000</v>
      </c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99"/>
      <c r="IM37" s="99"/>
      <c r="IN37" s="99"/>
      <c r="IO37" s="99"/>
      <c r="IP37" s="99"/>
      <c r="IQ37" s="99"/>
      <c r="IR37" s="99"/>
      <c r="IS37" s="99"/>
      <c r="IT37" s="99"/>
      <c r="IU37" s="99"/>
    </row>
    <row r="38" spans="1:255" s="100" customFormat="1" ht="12" customHeight="1" x14ac:dyDescent="0.25">
      <c r="A38" s="94"/>
      <c r="B38" s="95" t="s">
        <v>102</v>
      </c>
      <c r="C38" s="96" t="s">
        <v>62</v>
      </c>
      <c r="D38" s="96">
        <v>1</v>
      </c>
      <c r="E38" s="96" t="s">
        <v>134</v>
      </c>
      <c r="F38" s="97">
        <v>31500</v>
      </c>
      <c r="G38" s="98">
        <f t="shared" si="0"/>
        <v>31500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  <c r="ID38" s="99"/>
      <c r="IE38" s="99"/>
      <c r="IF38" s="99"/>
      <c r="IG38" s="99"/>
      <c r="IH38" s="99"/>
      <c r="II38" s="99"/>
      <c r="IJ38" s="99"/>
      <c r="IK38" s="99"/>
      <c r="IL38" s="99"/>
      <c r="IM38" s="99"/>
      <c r="IN38" s="99"/>
      <c r="IO38" s="99"/>
      <c r="IP38" s="99"/>
      <c r="IQ38" s="99"/>
      <c r="IR38" s="99"/>
      <c r="IS38" s="99"/>
      <c r="IT38" s="99"/>
      <c r="IU38" s="99"/>
    </row>
    <row r="39" spans="1:255" s="100" customFormat="1" ht="12" customHeight="1" x14ac:dyDescent="0.25">
      <c r="A39" s="94"/>
      <c r="B39" s="95" t="s">
        <v>72</v>
      </c>
      <c r="C39" s="96" t="s">
        <v>74</v>
      </c>
      <c r="D39" s="96">
        <v>150</v>
      </c>
      <c r="E39" s="96" t="s">
        <v>77</v>
      </c>
      <c r="F39" s="97">
        <v>1260</v>
      </c>
      <c r="G39" s="98">
        <f t="shared" si="0"/>
        <v>189000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  <c r="IA39" s="99"/>
      <c r="IB39" s="99"/>
      <c r="IC39" s="99"/>
      <c r="ID39" s="99"/>
      <c r="IE39" s="99"/>
      <c r="IF39" s="99"/>
      <c r="IG39" s="99"/>
      <c r="IH39" s="99"/>
      <c r="II39" s="99"/>
      <c r="IJ39" s="99"/>
      <c r="IK39" s="99"/>
      <c r="IL39" s="99"/>
      <c r="IM39" s="99"/>
      <c r="IN39" s="99"/>
      <c r="IO39" s="99"/>
      <c r="IP39" s="99"/>
      <c r="IQ39" s="99"/>
      <c r="IR39" s="99"/>
      <c r="IS39" s="99"/>
      <c r="IT39" s="99"/>
      <c r="IU39" s="99"/>
    </row>
    <row r="40" spans="1:255" customFormat="1" ht="11.25" customHeight="1" x14ac:dyDescent="0.25">
      <c r="A40" s="85"/>
      <c r="B40" s="101" t="s">
        <v>28</v>
      </c>
      <c r="C40" s="102"/>
      <c r="D40" s="102"/>
      <c r="E40" s="102"/>
      <c r="F40" s="103"/>
      <c r="G40" s="104">
        <f>SUM(G33:G39)</f>
        <v>1310400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  <c r="GQ40" s="85"/>
      <c r="GR40" s="85"/>
      <c r="GS40" s="85"/>
      <c r="GT40" s="85"/>
      <c r="GU40" s="85"/>
      <c r="GV40" s="85"/>
      <c r="GW40" s="85"/>
      <c r="GX40" s="85"/>
      <c r="GY40" s="85"/>
      <c r="GZ40" s="85"/>
      <c r="HA40" s="85"/>
      <c r="HB40" s="85"/>
      <c r="HC40" s="85"/>
      <c r="HD40" s="85"/>
      <c r="HE40" s="85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</row>
    <row r="41" spans="1:255" customFormat="1" ht="15.75" customHeight="1" x14ac:dyDescent="0.25">
      <c r="A41" s="91"/>
      <c r="B41" s="105"/>
      <c r="C41" s="106"/>
      <c r="D41" s="106"/>
      <c r="E41" s="106"/>
      <c r="F41" s="107"/>
      <c r="G41" s="107"/>
      <c r="H41" s="85"/>
      <c r="I41" s="85"/>
      <c r="J41" s="85"/>
      <c r="K41" s="108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85"/>
      <c r="FU41" s="85"/>
      <c r="FV41" s="85"/>
      <c r="FW41" s="85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85"/>
      <c r="GJ41" s="85"/>
      <c r="GK41" s="85"/>
      <c r="GL41" s="85"/>
      <c r="GM41" s="85"/>
      <c r="GN41" s="85"/>
      <c r="GO41" s="85"/>
      <c r="GP41" s="85"/>
      <c r="GQ41" s="85"/>
      <c r="GR41" s="85"/>
      <c r="GS41" s="85"/>
      <c r="GT41" s="85"/>
      <c r="GU41" s="85"/>
      <c r="GV41" s="85"/>
      <c r="GW41" s="85"/>
      <c r="GX41" s="85"/>
      <c r="GY41" s="85"/>
      <c r="GZ41" s="85"/>
      <c r="HA41" s="85"/>
      <c r="HB41" s="85"/>
      <c r="HC41" s="85"/>
      <c r="HD41" s="85"/>
      <c r="HE41" s="85"/>
      <c r="HF41" s="85"/>
      <c r="HG41" s="85"/>
      <c r="HH41" s="85"/>
      <c r="HI41" s="85"/>
      <c r="HJ41" s="85"/>
      <c r="HK41" s="85"/>
      <c r="HL41" s="85"/>
      <c r="HM41" s="85"/>
      <c r="HN41" s="85"/>
      <c r="HO41" s="85"/>
      <c r="HP41" s="85"/>
      <c r="HQ41" s="85"/>
      <c r="HR41" s="85"/>
      <c r="HS41" s="85"/>
      <c r="HT41" s="85"/>
      <c r="HU41" s="85"/>
      <c r="HV41" s="85"/>
      <c r="HW41" s="85"/>
      <c r="HX41" s="85"/>
      <c r="HY41" s="85"/>
      <c r="HZ41" s="85"/>
      <c r="IA41" s="85"/>
      <c r="IB41" s="85"/>
      <c r="IC41" s="85"/>
      <c r="ID41" s="85"/>
      <c r="IE41" s="85"/>
      <c r="IF41" s="85"/>
      <c r="IG41" s="85"/>
      <c r="IH41" s="85"/>
      <c r="II41" s="85"/>
      <c r="IJ41" s="85"/>
      <c r="IK41" s="85"/>
      <c r="IL41" s="85"/>
      <c r="IM41" s="85"/>
      <c r="IN41" s="85"/>
      <c r="IO41" s="85"/>
      <c r="IP41" s="85"/>
      <c r="IQ41" s="85"/>
      <c r="IR41" s="85"/>
      <c r="IS41" s="85"/>
      <c r="IT41" s="85"/>
      <c r="IU41" s="85"/>
    </row>
    <row r="42" spans="1:255" customFormat="1" ht="12" customHeight="1" x14ac:dyDescent="0.25">
      <c r="A42" s="91"/>
      <c r="B42" s="6" t="s">
        <v>29</v>
      </c>
      <c r="C42" s="7"/>
      <c r="D42" s="8"/>
      <c r="E42" s="8"/>
      <c r="F42" s="92"/>
      <c r="G42" s="93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5"/>
      <c r="GM42" s="85"/>
      <c r="GN42" s="85"/>
      <c r="GO42" s="85"/>
      <c r="GP42" s="85"/>
      <c r="GQ42" s="85"/>
      <c r="GR42" s="85"/>
      <c r="GS42" s="85"/>
      <c r="GT42" s="85"/>
      <c r="GU42" s="85"/>
      <c r="GV42" s="85"/>
      <c r="GW42" s="85"/>
      <c r="GX42" s="85"/>
      <c r="GY42" s="85"/>
      <c r="GZ42" s="85"/>
      <c r="HA42" s="85"/>
      <c r="HB42" s="85"/>
      <c r="HC42" s="85"/>
      <c r="HD42" s="85"/>
      <c r="HE42" s="85"/>
      <c r="HF42" s="85"/>
      <c r="HG42" s="85"/>
      <c r="HH42" s="85"/>
      <c r="HI42" s="85"/>
      <c r="HJ42" s="85"/>
      <c r="HK42" s="85"/>
      <c r="HL42" s="85"/>
      <c r="HM42" s="85"/>
      <c r="HN42" s="85"/>
      <c r="HO42" s="85"/>
      <c r="HP42" s="85"/>
      <c r="HQ42" s="85"/>
      <c r="HR42" s="85"/>
      <c r="HS42" s="85"/>
      <c r="HT42" s="85"/>
      <c r="HU42" s="85"/>
      <c r="HV42" s="85"/>
      <c r="HW42" s="85"/>
      <c r="HX42" s="85"/>
      <c r="HY42" s="85"/>
      <c r="HZ42" s="85"/>
      <c r="IA42" s="85"/>
      <c r="IB42" s="85"/>
      <c r="IC42" s="85"/>
      <c r="ID42" s="85"/>
      <c r="IE42" s="85"/>
      <c r="IF42" s="85"/>
      <c r="IG42" s="85"/>
      <c r="IH42" s="85"/>
      <c r="II42" s="85"/>
      <c r="IJ42" s="85"/>
      <c r="IK42" s="85"/>
      <c r="IL42" s="85"/>
      <c r="IM42" s="85"/>
      <c r="IN42" s="85"/>
      <c r="IO42" s="85"/>
      <c r="IP42" s="85"/>
      <c r="IQ42" s="85"/>
      <c r="IR42" s="85"/>
      <c r="IS42" s="85"/>
      <c r="IT42" s="85"/>
      <c r="IU42" s="85"/>
    </row>
    <row r="43" spans="1:255" customFormat="1" ht="24" customHeight="1" x14ac:dyDescent="0.25">
      <c r="A43" s="91"/>
      <c r="B43" s="9" t="s">
        <v>30</v>
      </c>
      <c r="C43" s="10" t="s">
        <v>31</v>
      </c>
      <c r="D43" s="10" t="s">
        <v>32</v>
      </c>
      <c r="E43" s="9" t="s">
        <v>20</v>
      </c>
      <c r="F43" s="10" t="s">
        <v>21</v>
      </c>
      <c r="G43" s="9" t="s">
        <v>22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85"/>
      <c r="FG43" s="85"/>
      <c r="FH43" s="85"/>
      <c r="FI43" s="85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85"/>
      <c r="FU43" s="85"/>
      <c r="FV43" s="85"/>
      <c r="FW43" s="85"/>
      <c r="FX43" s="85"/>
      <c r="FY43" s="85"/>
      <c r="FZ43" s="85"/>
      <c r="GA43" s="85"/>
      <c r="GB43" s="85"/>
      <c r="GC43" s="85"/>
      <c r="GD43" s="85"/>
      <c r="GE43" s="85"/>
      <c r="GF43" s="85"/>
      <c r="GG43" s="85"/>
      <c r="GH43" s="85"/>
      <c r="GI43" s="85"/>
      <c r="GJ43" s="85"/>
      <c r="GK43" s="85"/>
      <c r="GL43" s="85"/>
      <c r="GM43" s="85"/>
      <c r="GN43" s="85"/>
      <c r="GO43" s="85"/>
      <c r="GP43" s="85"/>
      <c r="GQ43" s="85"/>
      <c r="GR43" s="85"/>
      <c r="GS43" s="85"/>
      <c r="GT43" s="85"/>
      <c r="GU43" s="85"/>
      <c r="GV43" s="85"/>
      <c r="GW43" s="85"/>
      <c r="GX43" s="85"/>
      <c r="GY43" s="85"/>
      <c r="GZ43" s="85"/>
      <c r="HA43" s="85"/>
      <c r="HB43" s="85"/>
      <c r="HC43" s="85"/>
      <c r="HD43" s="85"/>
      <c r="HE43" s="85"/>
      <c r="HF43" s="85"/>
      <c r="HG43" s="85"/>
      <c r="HH43" s="85"/>
      <c r="HI43" s="85"/>
      <c r="HJ43" s="85"/>
      <c r="HK43" s="85"/>
      <c r="HL43" s="85"/>
      <c r="HM43" s="85"/>
      <c r="HN43" s="85"/>
      <c r="HO43" s="85"/>
      <c r="HP43" s="85"/>
      <c r="HQ43" s="85"/>
      <c r="HR43" s="85"/>
      <c r="HS43" s="85"/>
      <c r="HT43" s="85"/>
      <c r="HU43" s="85"/>
      <c r="HV43" s="85"/>
      <c r="HW43" s="85"/>
      <c r="HX43" s="85"/>
      <c r="HY43" s="85"/>
      <c r="HZ43" s="85"/>
      <c r="IA43" s="85"/>
      <c r="IB43" s="85"/>
      <c r="IC43" s="85"/>
      <c r="ID43" s="85"/>
      <c r="IE43" s="85"/>
      <c r="IF43" s="85"/>
      <c r="IG43" s="85"/>
      <c r="IH43" s="85"/>
      <c r="II43" s="85"/>
      <c r="IJ43" s="85"/>
      <c r="IK43" s="85"/>
      <c r="IL43" s="85"/>
      <c r="IM43" s="85"/>
      <c r="IN43" s="85"/>
      <c r="IO43" s="85"/>
      <c r="IP43" s="85"/>
      <c r="IQ43" s="85"/>
      <c r="IR43" s="85"/>
      <c r="IS43" s="85"/>
      <c r="IT43" s="85"/>
      <c r="IU43" s="85"/>
    </row>
    <row r="44" spans="1:255" s="100" customFormat="1" ht="12" customHeight="1" x14ac:dyDescent="0.25">
      <c r="A44" s="94"/>
      <c r="B44" s="109" t="s">
        <v>137</v>
      </c>
      <c r="C44" s="96"/>
      <c r="D44" s="96"/>
      <c r="E44" s="96"/>
      <c r="F44" s="97"/>
      <c r="G44" s="98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  <c r="IR44" s="99"/>
      <c r="IS44" s="99"/>
      <c r="IT44" s="99"/>
      <c r="IU44" s="99"/>
    </row>
    <row r="45" spans="1:255" s="100" customFormat="1" ht="12" customHeight="1" x14ac:dyDescent="0.25">
      <c r="A45" s="94"/>
      <c r="B45" s="95" t="s">
        <v>95</v>
      </c>
      <c r="C45" s="96" t="s">
        <v>33</v>
      </c>
      <c r="D45" s="96">
        <v>2000</v>
      </c>
      <c r="E45" s="96" t="s">
        <v>60</v>
      </c>
      <c r="F45" s="97">
        <v>113</v>
      </c>
      <c r="G45" s="98">
        <f>F45*D45</f>
        <v>226000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  <c r="IR45" s="99"/>
      <c r="IS45" s="99"/>
      <c r="IT45" s="99"/>
      <c r="IU45" s="99"/>
    </row>
    <row r="46" spans="1:255" s="100" customFormat="1" ht="12" customHeight="1" x14ac:dyDescent="0.25">
      <c r="A46" s="94"/>
      <c r="B46" s="95" t="s">
        <v>124</v>
      </c>
      <c r="C46" s="96" t="s">
        <v>33</v>
      </c>
      <c r="D46" s="96">
        <v>200</v>
      </c>
      <c r="E46" s="96" t="s">
        <v>131</v>
      </c>
      <c r="F46" s="97">
        <v>1118</v>
      </c>
      <c r="G46" s="98">
        <f>D46*F46</f>
        <v>223600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  <c r="IA46" s="99"/>
      <c r="IB46" s="99"/>
      <c r="IC46" s="99"/>
      <c r="ID46" s="99"/>
      <c r="IE46" s="99"/>
      <c r="IF46" s="99"/>
      <c r="IG46" s="99"/>
      <c r="IH46" s="99"/>
      <c r="II46" s="99"/>
      <c r="IJ46" s="99"/>
      <c r="IK46" s="99"/>
      <c r="IL46" s="99"/>
      <c r="IM46" s="99"/>
      <c r="IN46" s="99"/>
      <c r="IO46" s="99"/>
      <c r="IP46" s="99"/>
      <c r="IQ46" s="99"/>
      <c r="IR46" s="99"/>
      <c r="IS46" s="99"/>
      <c r="IT46" s="99"/>
      <c r="IU46" s="99"/>
    </row>
    <row r="47" spans="1:255" s="100" customFormat="1" ht="12" customHeight="1" x14ac:dyDescent="0.25">
      <c r="A47" s="94"/>
      <c r="B47" s="95" t="s">
        <v>115</v>
      </c>
      <c r="C47" s="96" t="s">
        <v>33</v>
      </c>
      <c r="D47" s="96">
        <v>250</v>
      </c>
      <c r="E47" s="96" t="s">
        <v>86</v>
      </c>
      <c r="F47" s="97">
        <v>1038</v>
      </c>
      <c r="G47" s="98">
        <f t="shared" ref="G47:G67" si="1">D47*F47</f>
        <v>259500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  <c r="IA47" s="99"/>
      <c r="IB47" s="99"/>
      <c r="IC47" s="99"/>
      <c r="ID47" s="99"/>
      <c r="IE47" s="99"/>
      <c r="IF47" s="99"/>
      <c r="IG47" s="99"/>
      <c r="IH47" s="99"/>
      <c r="II47" s="99"/>
      <c r="IJ47" s="99"/>
      <c r="IK47" s="99"/>
      <c r="IL47" s="99"/>
      <c r="IM47" s="99"/>
      <c r="IN47" s="99"/>
      <c r="IO47" s="99"/>
      <c r="IP47" s="99"/>
      <c r="IQ47" s="99"/>
      <c r="IR47" s="99"/>
      <c r="IS47" s="99"/>
      <c r="IT47" s="99"/>
      <c r="IU47" s="99"/>
    </row>
    <row r="48" spans="1:255" s="100" customFormat="1" ht="12" customHeight="1" x14ac:dyDescent="0.25">
      <c r="A48" s="94"/>
      <c r="B48" s="95" t="s">
        <v>116</v>
      </c>
      <c r="C48" s="96" t="s">
        <v>33</v>
      </c>
      <c r="D48" s="96">
        <v>250</v>
      </c>
      <c r="E48" s="96" t="s">
        <v>87</v>
      </c>
      <c r="F48" s="97">
        <v>1932.4</v>
      </c>
      <c r="G48" s="98">
        <f t="shared" si="1"/>
        <v>483100</v>
      </c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  <c r="IA48" s="99"/>
      <c r="IB48" s="99"/>
      <c r="IC48" s="99"/>
      <c r="ID48" s="99"/>
      <c r="IE48" s="99"/>
      <c r="IF48" s="99"/>
      <c r="IG48" s="99"/>
      <c r="IH48" s="99"/>
      <c r="II48" s="99"/>
      <c r="IJ48" s="99"/>
      <c r="IK48" s="99"/>
      <c r="IL48" s="99"/>
      <c r="IM48" s="99"/>
      <c r="IN48" s="99"/>
      <c r="IO48" s="99"/>
      <c r="IP48" s="99"/>
      <c r="IQ48" s="99"/>
      <c r="IR48" s="99"/>
      <c r="IS48" s="99"/>
      <c r="IT48" s="99"/>
      <c r="IU48" s="99"/>
    </row>
    <row r="49" spans="1:255" s="100" customFormat="1" ht="12" customHeight="1" x14ac:dyDescent="0.25">
      <c r="A49" s="94"/>
      <c r="B49" s="95" t="s">
        <v>117</v>
      </c>
      <c r="C49" s="96" t="s">
        <v>33</v>
      </c>
      <c r="D49" s="96">
        <v>150</v>
      </c>
      <c r="E49" s="96" t="s">
        <v>130</v>
      </c>
      <c r="F49" s="97">
        <v>1566</v>
      </c>
      <c r="G49" s="98">
        <f t="shared" si="1"/>
        <v>234900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  <c r="IA49" s="99"/>
      <c r="IB49" s="99"/>
      <c r="IC49" s="99"/>
      <c r="ID49" s="99"/>
      <c r="IE49" s="99"/>
      <c r="IF49" s="99"/>
      <c r="IG49" s="99"/>
      <c r="IH49" s="99"/>
      <c r="II49" s="99"/>
      <c r="IJ49" s="99"/>
      <c r="IK49" s="99"/>
      <c r="IL49" s="99"/>
      <c r="IM49" s="99"/>
      <c r="IN49" s="99"/>
      <c r="IO49" s="99"/>
      <c r="IP49" s="99"/>
      <c r="IQ49" s="99"/>
      <c r="IR49" s="99"/>
      <c r="IS49" s="99"/>
      <c r="IT49" s="99"/>
      <c r="IU49" s="99"/>
    </row>
    <row r="50" spans="1:255" s="100" customFormat="1" ht="12" customHeight="1" x14ac:dyDescent="0.25">
      <c r="A50" s="94"/>
      <c r="B50" s="109" t="s">
        <v>140</v>
      </c>
      <c r="C50" s="96"/>
      <c r="D50" s="96"/>
      <c r="E50" s="96"/>
      <c r="F50" s="97"/>
      <c r="G50" s="98" t="s">
        <v>109</v>
      </c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  <c r="IA50" s="99"/>
      <c r="IB50" s="99"/>
      <c r="IC50" s="99"/>
      <c r="ID50" s="99"/>
      <c r="IE50" s="99"/>
      <c r="IF50" s="99"/>
      <c r="IG50" s="99"/>
      <c r="IH50" s="99"/>
      <c r="II50" s="99"/>
      <c r="IJ50" s="99"/>
      <c r="IK50" s="99"/>
      <c r="IL50" s="99"/>
      <c r="IM50" s="99"/>
      <c r="IN50" s="99"/>
      <c r="IO50" s="99"/>
      <c r="IP50" s="99"/>
      <c r="IQ50" s="99"/>
      <c r="IR50" s="99"/>
      <c r="IS50" s="99"/>
      <c r="IT50" s="99"/>
      <c r="IU50" s="99"/>
    </row>
    <row r="51" spans="1:255" s="100" customFormat="1" ht="12" customHeight="1" x14ac:dyDescent="0.25">
      <c r="A51" s="94"/>
      <c r="B51" s="95" t="s">
        <v>79</v>
      </c>
      <c r="C51" s="96" t="s">
        <v>121</v>
      </c>
      <c r="D51" s="96">
        <v>2</v>
      </c>
      <c r="E51" s="96" t="s">
        <v>88</v>
      </c>
      <c r="F51" s="97">
        <v>38898</v>
      </c>
      <c r="G51" s="98">
        <f t="shared" si="1"/>
        <v>77796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99"/>
      <c r="ID51" s="99"/>
      <c r="IE51" s="99"/>
      <c r="IF51" s="99"/>
      <c r="IG51" s="99"/>
      <c r="IH51" s="99"/>
      <c r="II51" s="99"/>
      <c r="IJ51" s="99"/>
      <c r="IK51" s="99"/>
      <c r="IL51" s="99"/>
      <c r="IM51" s="99"/>
      <c r="IN51" s="99"/>
      <c r="IO51" s="99"/>
      <c r="IP51" s="99"/>
      <c r="IQ51" s="99"/>
      <c r="IR51" s="99"/>
      <c r="IS51" s="99"/>
      <c r="IT51" s="99"/>
      <c r="IU51" s="99"/>
    </row>
    <row r="52" spans="1:255" s="100" customFormat="1" ht="12" customHeight="1" x14ac:dyDescent="0.25">
      <c r="A52" s="94"/>
      <c r="B52" s="95" t="s">
        <v>118</v>
      </c>
      <c r="C52" s="96" t="s">
        <v>121</v>
      </c>
      <c r="D52" s="96">
        <v>2</v>
      </c>
      <c r="E52" s="96" t="s">
        <v>89</v>
      </c>
      <c r="F52" s="97">
        <v>24800</v>
      </c>
      <c r="G52" s="98">
        <f t="shared" si="1"/>
        <v>49600</v>
      </c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/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  <c r="IA52" s="99"/>
      <c r="IB52" s="99"/>
      <c r="IC52" s="99"/>
      <c r="ID52" s="99"/>
      <c r="IE52" s="99"/>
      <c r="IF52" s="99"/>
      <c r="IG52" s="99"/>
      <c r="IH52" s="99"/>
      <c r="II52" s="99"/>
      <c r="IJ52" s="99"/>
      <c r="IK52" s="99"/>
      <c r="IL52" s="99"/>
      <c r="IM52" s="99"/>
      <c r="IN52" s="99"/>
      <c r="IO52" s="99"/>
      <c r="IP52" s="99"/>
      <c r="IQ52" s="99"/>
      <c r="IR52" s="99"/>
      <c r="IS52" s="99"/>
      <c r="IT52" s="99"/>
      <c r="IU52" s="99"/>
    </row>
    <row r="53" spans="1:255" s="100" customFormat="1" ht="12" customHeight="1" x14ac:dyDescent="0.25">
      <c r="A53" s="94"/>
      <c r="B53" s="95" t="s">
        <v>80</v>
      </c>
      <c r="C53" s="96" t="s">
        <v>33</v>
      </c>
      <c r="D53" s="96">
        <v>4</v>
      </c>
      <c r="E53" s="96" t="s">
        <v>90</v>
      </c>
      <c r="F53" s="97">
        <v>47272</v>
      </c>
      <c r="G53" s="98">
        <f>D53*F53</f>
        <v>189088</v>
      </c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  <c r="IA53" s="99"/>
      <c r="IB53" s="99"/>
      <c r="IC53" s="99"/>
      <c r="ID53" s="99"/>
      <c r="IE53" s="99"/>
      <c r="IF53" s="99"/>
      <c r="IG53" s="99"/>
      <c r="IH53" s="99"/>
      <c r="II53" s="99"/>
      <c r="IJ53" s="99"/>
      <c r="IK53" s="99"/>
      <c r="IL53" s="99"/>
      <c r="IM53" s="99"/>
      <c r="IN53" s="99"/>
      <c r="IO53" s="99"/>
      <c r="IP53" s="99"/>
      <c r="IQ53" s="99"/>
      <c r="IR53" s="99"/>
      <c r="IS53" s="99"/>
      <c r="IT53" s="99"/>
      <c r="IU53" s="99"/>
    </row>
    <row r="54" spans="1:255" s="100" customFormat="1" ht="12" customHeight="1" x14ac:dyDescent="0.25">
      <c r="A54" s="94"/>
      <c r="B54" s="95" t="s">
        <v>119</v>
      </c>
      <c r="C54" s="96" t="s">
        <v>121</v>
      </c>
      <c r="D54" s="96">
        <v>2</v>
      </c>
      <c r="E54" s="96" t="s">
        <v>100</v>
      </c>
      <c r="F54" s="97">
        <v>47150</v>
      </c>
      <c r="G54" s="98">
        <f t="shared" ref="G54" si="2">D54*F54</f>
        <v>94300</v>
      </c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  <c r="IA54" s="99"/>
      <c r="IB54" s="99"/>
      <c r="IC54" s="99"/>
      <c r="ID54" s="99"/>
      <c r="IE54" s="99"/>
      <c r="IF54" s="99"/>
      <c r="IG54" s="99"/>
      <c r="IH54" s="99"/>
      <c r="II54" s="99"/>
      <c r="IJ54" s="99"/>
      <c r="IK54" s="99"/>
      <c r="IL54" s="99"/>
      <c r="IM54" s="99"/>
      <c r="IN54" s="99"/>
      <c r="IO54" s="99"/>
      <c r="IP54" s="99"/>
      <c r="IQ54" s="99"/>
      <c r="IR54" s="99"/>
      <c r="IS54" s="99"/>
      <c r="IT54" s="99"/>
      <c r="IU54" s="99"/>
    </row>
    <row r="55" spans="1:255" s="100" customFormat="1" ht="12" customHeight="1" x14ac:dyDescent="0.25">
      <c r="A55" s="94"/>
      <c r="B55" s="95" t="s">
        <v>126</v>
      </c>
      <c r="C55" s="96" t="s">
        <v>121</v>
      </c>
      <c r="D55" s="96">
        <v>0.5</v>
      </c>
      <c r="E55" s="96" t="s">
        <v>90</v>
      </c>
      <c r="F55" s="97">
        <v>150350</v>
      </c>
      <c r="G55" s="98">
        <f t="shared" si="1"/>
        <v>75175</v>
      </c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  <c r="IA55" s="99"/>
      <c r="IB55" s="99"/>
      <c r="IC55" s="99"/>
      <c r="ID55" s="99"/>
      <c r="IE55" s="99"/>
      <c r="IF55" s="99"/>
      <c r="IG55" s="99"/>
      <c r="IH55" s="99"/>
      <c r="II55" s="99"/>
      <c r="IJ55" s="99"/>
      <c r="IK55" s="99"/>
      <c r="IL55" s="99"/>
      <c r="IM55" s="99"/>
      <c r="IN55" s="99"/>
      <c r="IO55" s="99"/>
      <c r="IP55" s="99"/>
      <c r="IQ55" s="99"/>
      <c r="IR55" s="99"/>
      <c r="IS55" s="99"/>
      <c r="IT55" s="99"/>
      <c r="IU55" s="99"/>
    </row>
    <row r="56" spans="1:255" s="100" customFormat="1" ht="12" customHeight="1" x14ac:dyDescent="0.25">
      <c r="A56" s="94"/>
      <c r="B56" s="95" t="s">
        <v>81</v>
      </c>
      <c r="C56" s="96" t="s">
        <v>33</v>
      </c>
      <c r="D56" s="96">
        <v>2</v>
      </c>
      <c r="E56" s="96" t="s">
        <v>92</v>
      </c>
      <c r="F56" s="97">
        <v>59510</v>
      </c>
      <c r="G56" s="98">
        <f t="shared" si="1"/>
        <v>119020</v>
      </c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99"/>
      <c r="EI56" s="99"/>
      <c r="EJ56" s="99"/>
      <c r="EK56" s="99"/>
      <c r="EL56" s="99"/>
      <c r="EM56" s="99"/>
      <c r="EN56" s="99"/>
      <c r="EO56" s="99"/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  <c r="FE56" s="99"/>
      <c r="FF56" s="99"/>
      <c r="FG56" s="99"/>
      <c r="FH56" s="99"/>
      <c r="FI56" s="99"/>
      <c r="FJ56" s="99"/>
      <c r="FK56" s="99"/>
      <c r="FL56" s="99"/>
      <c r="FM56" s="99"/>
      <c r="FN56" s="99"/>
      <c r="FO56" s="99"/>
      <c r="FP56" s="99"/>
      <c r="FQ56" s="99"/>
      <c r="FR56" s="99"/>
      <c r="FS56" s="99"/>
      <c r="FT56" s="99"/>
      <c r="FU56" s="99"/>
      <c r="FV56" s="99"/>
      <c r="FW56" s="99"/>
      <c r="FX56" s="99"/>
      <c r="FY56" s="99"/>
      <c r="FZ56" s="99"/>
      <c r="GA56" s="99"/>
      <c r="GB56" s="99"/>
      <c r="GC56" s="99"/>
      <c r="GD56" s="99"/>
      <c r="GE56" s="99"/>
      <c r="GF56" s="99"/>
      <c r="GG56" s="99"/>
      <c r="GH56" s="99"/>
      <c r="GI56" s="99"/>
      <c r="GJ56" s="99"/>
      <c r="GK56" s="99"/>
      <c r="GL56" s="99"/>
      <c r="GM56" s="99"/>
      <c r="GN56" s="99"/>
      <c r="GO56" s="99"/>
      <c r="GP56" s="99"/>
      <c r="GQ56" s="99"/>
      <c r="GR56" s="99"/>
      <c r="GS56" s="99"/>
      <c r="GT56" s="99"/>
      <c r="GU56" s="99"/>
      <c r="GV56" s="99"/>
      <c r="GW56" s="99"/>
      <c r="GX56" s="99"/>
      <c r="GY56" s="99"/>
      <c r="GZ56" s="99"/>
      <c r="HA56" s="99"/>
      <c r="HB56" s="99"/>
      <c r="HC56" s="99"/>
      <c r="HD56" s="99"/>
      <c r="HE56" s="99"/>
      <c r="HF56" s="99"/>
      <c r="HG56" s="99"/>
      <c r="HH56" s="99"/>
      <c r="HI56" s="99"/>
      <c r="HJ56" s="99"/>
      <c r="HK56" s="99"/>
      <c r="HL56" s="99"/>
      <c r="HM56" s="99"/>
      <c r="HN56" s="99"/>
      <c r="HO56" s="99"/>
      <c r="HP56" s="99"/>
      <c r="HQ56" s="99"/>
      <c r="HR56" s="99"/>
      <c r="HS56" s="99"/>
      <c r="HT56" s="99"/>
      <c r="HU56" s="99"/>
      <c r="HV56" s="99"/>
      <c r="HW56" s="99"/>
      <c r="HX56" s="99"/>
      <c r="HY56" s="99"/>
      <c r="HZ56" s="99"/>
      <c r="IA56" s="99"/>
      <c r="IB56" s="99"/>
      <c r="IC56" s="99"/>
      <c r="ID56" s="99"/>
      <c r="IE56" s="99"/>
      <c r="IF56" s="99"/>
      <c r="IG56" s="99"/>
      <c r="IH56" s="99"/>
      <c r="II56" s="99"/>
      <c r="IJ56" s="99"/>
      <c r="IK56" s="99"/>
      <c r="IL56" s="99"/>
      <c r="IM56" s="99"/>
      <c r="IN56" s="99"/>
      <c r="IO56" s="99"/>
      <c r="IP56" s="99"/>
      <c r="IQ56" s="99"/>
      <c r="IR56" s="99"/>
      <c r="IS56" s="99"/>
      <c r="IT56" s="99"/>
      <c r="IU56" s="99"/>
    </row>
    <row r="57" spans="1:255" s="100" customFormat="1" ht="12" customHeight="1" x14ac:dyDescent="0.25">
      <c r="A57" s="94"/>
      <c r="B57" s="109" t="s">
        <v>139</v>
      </c>
      <c r="C57" s="96"/>
      <c r="D57" s="96"/>
      <c r="E57" s="96"/>
      <c r="F57" s="97"/>
      <c r="G57" s="98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99"/>
      <c r="BY57" s="99"/>
      <c r="BZ57" s="99"/>
      <c r="CA57" s="99"/>
      <c r="CB57" s="99"/>
      <c r="CC57" s="99"/>
      <c r="CD57" s="99"/>
      <c r="CE57" s="99"/>
      <c r="CF57" s="99"/>
      <c r="CG57" s="99"/>
      <c r="CH57" s="99"/>
      <c r="CI57" s="99"/>
      <c r="CJ57" s="99"/>
      <c r="CK57" s="99"/>
      <c r="CL57" s="99"/>
      <c r="CM57" s="99"/>
      <c r="CN57" s="99"/>
      <c r="CO57" s="99"/>
      <c r="CP57" s="99"/>
      <c r="CQ57" s="99"/>
      <c r="CR57" s="99"/>
      <c r="CS57" s="99"/>
      <c r="CT57" s="99"/>
      <c r="CU57" s="99"/>
      <c r="CV57" s="99"/>
      <c r="CW57" s="99"/>
      <c r="CX57" s="99"/>
      <c r="CY57" s="99"/>
      <c r="CZ57" s="99"/>
      <c r="DA57" s="99"/>
      <c r="DB57" s="99"/>
      <c r="DC57" s="99"/>
      <c r="DD57" s="99"/>
      <c r="DE57" s="99"/>
      <c r="DF57" s="99"/>
      <c r="DG57" s="99"/>
      <c r="DH57" s="99"/>
      <c r="DI57" s="99"/>
      <c r="DJ57" s="99"/>
      <c r="DK57" s="99"/>
      <c r="DL57" s="99"/>
      <c r="DM57" s="99"/>
      <c r="DN57" s="99"/>
      <c r="DO57" s="99"/>
      <c r="DP57" s="99"/>
      <c r="DQ57" s="99"/>
      <c r="DR57" s="99"/>
      <c r="DS57" s="99"/>
      <c r="DT57" s="99"/>
      <c r="DU57" s="99"/>
      <c r="DV57" s="99"/>
      <c r="DW57" s="99"/>
      <c r="DX57" s="99"/>
      <c r="DY57" s="99"/>
      <c r="DZ57" s="99"/>
      <c r="EA57" s="99"/>
      <c r="EB57" s="99"/>
      <c r="EC57" s="99"/>
      <c r="ED57" s="99"/>
      <c r="EE57" s="99"/>
      <c r="EF57" s="99"/>
      <c r="EG57" s="99"/>
      <c r="EH57" s="99"/>
      <c r="EI57" s="99"/>
      <c r="EJ57" s="99"/>
      <c r="EK57" s="99"/>
      <c r="EL57" s="99"/>
      <c r="EM57" s="99"/>
      <c r="EN57" s="99"/>
      <c r="EO57" s="99"/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  <c r="FE57" s="99"/>
      <c r="FF57" s="99"/>
      <c r="FG57" s="99"/>
      <c r="FH57" s="99"/>
      <c r="FI57" s="99"/>
      <c r="FJ57" s="99"/>
      <c r="FK57" s="99"/>
      <c r="FL57" s="99"/>
      <c r="FM57" s="99"/>
      <c r="FN57" s="99"/>
      <c r="FO57" s="99"/>
      <c r="FP57" s="99"/>
      <c r="FQ57" s="99"/>
      <c r="FR57" s="99"/>
      <c r="FS57" s="99"/>
      <c r="FT57" s="99"/>
      <c r="FU57" s="99"/>
      <c r="FV57" s="99"/>
      <c r="FW57" s="99"/>
      <c r="FX57" s="99"/>
      <c r="FY57" s="99"/>
      <c r="FZ57" s="99"/>
      <c r="GA57" s="99"/>
      <c r="GB57" s="99"/>
      <c r="GC57" s="99"/>
      <c r="GD57" s="99"/>
      <c r="GE57" s="99"/>
      <c r="GF57" s="99"/>
      <c r="GG57" s="99"/>
      <c r="GH57" s="99"/>
      <c r="GI57" s="99"/>
      <c r="GJ57" s="99"/>
      <c r="GK57" s="99"/>
      <c r="GL57" s="99"/>
      <c r="GM57" s="99"/>
      <c r="GN57" s="99"/>
      <c r="GO57" s="99"/>
      <c r="GP57" s="99"/>
      <c r="GQ57" s="99"/>
      <c r="GR57" s="99"/>
      <c r="GS57" s="99"/>
      <c r="GT57" s="99"/>
      <c r="GU57" s="99"/>
      <c r="GV57" s="99"/>
      <c r="GW57" s="99"/>
      <c r="GX57" s="99"/>
      <c r="GY57" s="99"/>
      <c r="GZ57" s="99"/>
      <c r="HA57" s="99"/>
      <c r="HB57" s="99"/>
      <c r="HC57" s="99"/>
      <c r="HD57" s="99"/>
      <c r="HE57" s="99"/>
      <c r="HF57" s="99"/>
      <c r="HG57" s="99"/>
      <c r="HH57" s="99"/>
      <c r="HI57" s="99"/>
      <c r="HJ57" s="99"/>
      <c r="HK57" s="99"/>
      <c r="HL57" s="99"/>
      <c r="HM57" s="99"/>
      <c r="HN57" s="99"/>
      <c r="HO57" s="99"/>
      <c r="HP57" s="99"/>
      <c r="HQ57" s="99"/>
      <c r="HR57" s="99"/>
      <c r="HS57" s="99"/>
      <c r="HT57" s="99"/>
      <c r="HU57" s="99"/>
      <c r="HV57" s="99"/>
      <c r="HW57" s="99"/>
      <c r="HX57" s="99"/>
      <c r="HY57" s="99"/>
      <c r="HZ57" s="99"/>
      <c r="IA57" s="99"/>
      <c r="IB57" s="99"/>
      <c r="IC57" s="99"/>
      <c r="ID57" s="99"/>
      <c r="IE57" s="99"/>
      <c r="IF57" s="99"/>
      <c r="IG57" s="99"/>
      <c r="IH57" s="99"/>
      <c r="II57" s="99"/>
      <c r="IJ57" s="99"/>
      <c r="IK57" s="99"/>
      <c r="IL57" s="99"/>
      <c r="IM57" s="99"/>
      <c r="IN57" s="99"/>
      <c r="IO57" s="99"/>
      <c r="IP57" s="99"/>
      <c r="IQ57" s="99"/>
      <c r="IR57" s="99"/>
      <c r="IS57" s="99"/>
      <c r="IT57" s="99"/>
      <c r="IU57" s="99"/>
    </row>
    <row r="58" spans="1:255" s="100" customFormat="1" ht="12" customHeight="1" x14ac:dyDescent="0.25">
      <c r="A58" s="94"/>
      <c r="B58" s="95" t="s">
        <v>127</v>
      </c>
      <c r="C58" s="96" t="s">
        <v>122</v>
      </c>
      <c r="D58" s="96">
        <v>1</v>
      </c>
      <c r="E58" s="96" t="s">
        <v>59</v>
      </c>
      <c r="F58" s="97">
        <v>14334</v>
      </c>
      <c r="G58" s="98">
        <f t="shared" si="1"/>
        <v>14334</v>
      </c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99"/>
      <c r="EI58" s="99"/>
      <c r="EJ58" s="99"/>
      <c r="EK58" s="99"/>
      <c r="EL58" s="99"/>
      <c r="EM58" s="99"/>
      <c r="EN58" s="99"/>
      <c r="EO58" s="99"/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  <c r="FE58" s="99"/>
      <c r="FF58" s="99"/>
      <c r="FG58" s="99"/>
      <c r="FH58" s="99"/>
      <c r="FI58" s="99"/>
      <c r="FJ58" s="99"/>
      <c r="FK58" s="99"/>
      <c r="FL58" s="99"/>
      <c r="FM58" s="99"/>
      <c r="FN58" s="99"/>
      <c r="FO58" s="99"/>
      <c r="FP58" s="99"/>
      <c r="FQ58" s="99"/>
      <c r="FR58" s="99"/>
      <c r="FS58" s="99"/>
      <c r="FT58" s="99"/>
      <c r="FU58" s="99"/>
      <c r="FV58" s="99"/>
      <c r="FW58" s="99"/>
      <c r="FX58" s="99"/>
      <c r="FY58" s="99"/>
      <c r="FZ58" s="99"/>
      <c r="GA58" s="99"/>
      <c r="GB58" s="99"/>
      <c r="GC58" s="99"/>
      <c r="GD58" s="99"/>
      <c r="GE58" s="99"/>
      <c r="GF58" s="99"/>
      <c r="GG58" s="99"/>
      <c r="GH58" s="99"/>
      <c r="GI58" s="99"/>
      <c r="GJ58" s="99"/>
      <c r="GK58" s="99"/>
      <c r="GL58" s="99"/>
      <c r="GM58" s="99"/>
      <c r="GN58" s="99"/>
      <c r="GO58" s="99"/>
      <c r="GP58" s="99"/>
      <c r="GQ58" s="99"/>
      <c r="GR58" s="99"/>
      <c r="GS58" s="99"/>
      <c r="GT58" s="99"/>
      <c r="GU58" s="99"/>
      <c r="GV58" s="99"/>
      <c r="GW58" s="99"/>
      <c r="GX58" s="99"/>
      <c r="GY58" s="99"/>
      <c r="GZ58" s="99"/>
      <c r="HA58" s="99"/>
      <c r="HB58" s="99"/>
      <c r="HC58" s="99"/>
      <c r="HD58" s="99"/>
      <c r="HE58" s="99"/>
      <c r="HF58" s="99"/>
      <c r="HG58" s="99"/>
      <c r="HH58" s="99"/>
      <c r="HI58" s="99"/>
      <c r="HJ58" s="99"/>
      <c r="HK58" s="99"/>
      <c r="HL58" s="99"/>
      <c r="HM58" s="99"/>
      <c r="HN58" s="99"/>
      <c r="HO58" s="99"/>
      <c r="HP58" s="99"/>
      <c r="HQ58" s="99"/>
      <c r="HR58" s="99"/>
      <c r="HS58" s="99"/>
      <c r="HT58" s="99"/>
      <c r="HU58" s="99"/>
      <c r="HV58" s="99"/>
      <c r="HW58" s="99"/>
      <c r="HX58" s="99"/>
      <c r="HY58" s="99"/>
      <c r="HZ58" s="99"/>
      <c r="IA58" s="99"/>
      <c r="IB58" s="99"/>
      <c r="IC58" s="99"/>
      <c r="ID58" s="99"/>
      <c r="IE58" s="99"/>
      <c r="IF58" s="99"/>
      <c r="IG58" s="99"/>
      <c r="IH58" s="99"/>
      <c r="II58" s="99"/>
      <c r="IJ58" s="99"/>
      <c r="IK58" s="99"/>
      <c r="IL58" s="99"/>
      <c r="IM58" s="99"/>
      <c r="IN58" s="99"/>
      <c r="IO58" s="99"/>
      <c r="IP58" s="99"/>
      <c r="IQ58" s="99"/>
      <c r="IR58" s="99"/>
      <c r="IS58" s="99"/>
      <c r="IT58" s="99"/>
      <c r="IU58" s="99"/>
    </row>
    <row r="59" spans="1:255" s="100" customFormat="1" ht="12" customHeight="1" x14ac:dyDescent="0.25">
      <c r="A59" s="94"/>
      <c r="B59" s="95" t="s">
        <v>82</v>
      </c>
      <c r="C59" s="96" t="s">
        <v>121</v>
      </c>
      <c r="D59" s="96">
        <v>1</v>
      </c>
      <c r="E59" s="96" t="s">
        <v>128</v>
      </c>
      <c r="F59" s="97">
        <v>52140</v>
      </c>
      <c r="G59" s="98">
        <f t="shared" si="1"/>
        <v>52140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99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99"/>
      <c r="CS59" s="99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99"/>
      <c r="DN59" s="99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99"/>
      <c r="EI59" s="99"/>
      <c r="EJ59" s="99"/>
      <c r="EK59" s="99"/>
      <c r="EL59" s="99"/>
      <c r="EM59" s="99"/>
      <c r="EN59" s="99"/>
      <c r="EO59" s="99"/>
      <c r="EP59" s="99"/>
      <c r="EQ59" s="99"/>
      <c r="ER59" s="99"/>
      <c r="ES59" s="99"/>
      <c r="ET59" s="99"/>
      <c r="EU59" s="99"/>
      <c r="EV59" s="99"/>
      <c r="EW59" s="99"/>
      <c r="EX59" s="99"/>
      <c r="EY59" s="99"/>
      <c r="EZ59" s="99"/>
      <c r="FA59" s="99"/>
      <c r="FB59" s="99"/>
      <c r="FC59" s="99"/>
      <c r="FD59" s="99"/>
      <c r="FE59" s="99"/>
      <c r="FF59" s="99"/>
      <c r="FG59" s="99"/>
      <c r="FH59" s="99"/>
      <c r="FI59" s="99"/>
      <c r="FJ59" s="99"/>
      <c r="FK59" s="99"/>
      <c r="FL59" s="99"/>
      <c r="FM59" s="99"/>
      <c r="FN59" s="99"/>
      <c r="FO59" s="99"/>
      <c r="FP59" s="99"/>
      <c r="FQ59" s="99"/>
      <c r="FR59" s="99"/>
      <c r="FS59" s="99"/>
      <c r="FT59" s="99"/>
      <c r="FU59" s="99"/>
      <c r="FV59" s="99"/>
      <c r="FW59" s="99"/>
      <c r="FX59" s="99"/>
      <c r="FY59" s="99"/>
      <c r="FZ59" s="99"/>
      <c r="GA59" s="99"/>
      <c r="GB59" s="99"/>
      <c r="GC59" s="99"/>
      <c r="GD59" s="99"/>
      <c r="GE59" s="99"/>
      <c r="GF59" s="99"/>
      <c r="GG59" s="99"/>
      <c r="GH59" s="99"/>
      <c r="GI59" s="99"/>
      <c r="GJ59" s="99"/>
      <c r="GK59" s="99"/>
      <c r="GL59" s="99"/>
      <c r="GM59" s="99"/>
      <c r="GN59" s="99"/>
      <c r="GO59" s="99"/>
      <c r="GP59" s="99"/>
      <c r="GQ59" s="99"/>
      <c r="GR59" s="99"/>
      <c r="GS59" s="99"/>
      <c r="GT59" s="99"/>
      <c r="GU59" s="99"/>
      <c r="GV59" s="99"/>
      <c r="GW59" s="99"/>
      <c r="GX59" s="99"/>
      <c r="GY59" s="99"/>
      <c r="GZ59" s="99"/>
      <c r="HA59" s="99"/>
      <c r="HB59" s="99"/>
      <c r="HC59" s="99"/>
      <c r="HD59" s="99"/>
      <c r="HE59" s="99"/>
      <c r="HF59" s="99"/>
      <c r="HG59" s="99"/>
      <c r="HH59" s="99"/>
      <c r="HI59" s="99"/>
      <c r="HJ59" s="99"/>
      <c r="HK59" s="99"/>
      <c r="HL59" s="99"/>
      <c r="HM59" s="99"/>
      <c r="HN59" s="99"/>
      <c r="HO59" s="99"/>
      <c r="HP59" s="99"/>
      <c r="HQ59" s="99"/>
      <c r="HR59" s="99"/>
      <c r="HS59" s="99"/>
      <c r="HT59" s="99"/>
      <c r="HU59" s="99"/>
      <c r="HV59" s="99"/>
      <c r="HW59" s="99"/>
      <c r="HX59" s="99"/>
      <c r="HY59" s="99"/>
      <c r="HZ59" s="99"/>
      <c r="IA59" s="99"/>
      <c r="IB59" s="99"/>
      <c r="IC59" s="99"/>
      <c r="ID59" s="99"/>
      <c r="IE59" s="99"/>
      <c r="IF59" s="99"/>
      <c r="IG59" s="99"/>
      <c r="IH59" s="99"/>
      <c r="II59" s="99"/>
      <c r="IJ59" s="99"/>
      <c r="IK59" s="99"/>
      <c r="IL59" s="99"/>
      <c r="IM59" s="99"/>
      <c r="IN59" s="99"/>
      <c r="IO59" s="99"/>
      <c r="IP59" s="99"/>
      <c r="IQ59" s="99"/>
      <c r="IR59" s="99"/>
      <c r="IS59" s="99"/>
      <c r="IT59" s="99"/>
      <c r="IU59" s="99"/>
    </row>
    <row r="60" spans="1:255" s="100" customFormat="1" ht="12" customHeight="1" x14ac:dyDescent="0.25">
      <c r="A60" s="94"/>
      <c r="B60" s="95" t="s">
        <v>120</v>
      </c>
      <c r="C60" s="96" t="s">
        <v>33</v>
      </c>
      <c r="D60" s="96">
        <v>5</v>
      </c>
      <c r="E60" s="96" t="s">
        <v>129</v>
      </c>
      <c r="F60" s="97">
        <v>51130</v>
      </c>
      <c r="G60" s="98">
        <f t="shared" si="1"/>
        <v>255650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  <c r="IO60" s="99"/>
      <c r="IP60" s="99"/>
      <c r="IQ60" s="99"/>
      <c r="IR60" s="99"/>
      <c r="IS60" s="99"/>
      <c r="IT60" s="99"/>
      <c r="IU60" s="99"/>
    </row>
    <row r="61" spans="1:255" s="100" customFormat="1" ht="12" customHeight="1" x14ac:dyDescent="0.25">
      <c r="A61" s="94"/>
      <c r="B61" s="95" t="s">
        <v>83</v>
      </c>
      <c r="C61" s="96" t="s">
        <v>33</v>
      </c>
      <c r="D61" s="96">
        <v>1</v>
      </c>
      <c r="E61" s="96" t="s">
        <v>93</v>
      </c>
      <c r="F61" s="97">
        <v>17850</v>
      </c>
      <c r="G61" s="98">
        <f t="shared" si="1"/>
        <v>17850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99"/>
      <c r="BY61" s="99"/>
      <c r="BZ61" s="99"/>
      <c r="CA61" s="99"/>
      <c r="CB61" s="99"/>
      <c r="CC61" s="99"/>
      <c r="CD61" s="99"/>
      <c r="CE61" s="99"/>
      <c r="CF61" s="99"/>
      <c r="CG61" s="99"/>
      <c r="CH61" s="99"/>
      <c r="CI61" s="99"/>
      <c r="CJ61" s="99"/>
      <c r="CK61" s="99"/>
      <c r="CL61" s="99"/>
      <c r="CM61" s="99"/>
      <c r="CN61" s="99"/>
      <c r="CO61" s="99"/>
      <c r="CP61" s="99"/>
      <c r="CQ61" s="99"/>
      <c r="CR61" s="99"/>
      <c r="CS61" s="99"/>
      <c r="CT61" s="99"/>
      <c r="CU61" s="99"/>
      <c r="CV61" s="99"/>
      <c r="CW61" s="99"/>
      <c r="CX61" s="99"/>
      <c r="CY61" s="99"/>
      <c r="CZ61" s="99"/>
      <c r="DA61" s="99"/>
      <c r="DB61" s="99"/>
      <c r="DC61" s="99"/>
      <c r="DD61" s="99"/>
      <c r="DE61" s="99"/>
      <c r="DF61" s="99"/>
      <c r="DG61" s="99"/>
      <c r="DH61" s="99"/>
      <c r="DI61" s="99"/>
      <c r="DJ61" s="99"/>
      <c r="DK61" s="99"/>
      <c r="DL61" s="99"/>
      <c r="DM61" s="99"/>
      <c r="DN61" s="99"/>
      <c r="DO61" s="99"/>
      <c r="DP61" s="99"/>
      <c r="DQ61" s="99"/>
      <c r="DR61" s="99"/>
      <c r="DS61" s="99"/>
      <c r="DT61" s="99"/>
      <c r="DU61" s="99"/>
      <c r="DV61" s="99"/>
      <c r="DW61" s="99"/>
      <c r="DX61" s="99"/>
      <c r="DY61" s="99"/>
      <c r="DZ61" s="99"/>
      <c r="EA61" s="99"/>
      <c r="EB61" s="99"/>
      <c r="EC61" s="99"/>
      <c r="ED61" s="99"/>
      <c r="EE61" s="99"/>
      <c r="EF61" s="99"/>
      <c r="EG61" s="99"/>
      <c r="EH61" s="99"/>
      <c r="EI61" s="99"/>
      <c r="EJ61" s="99"/>
      <c r="EK61" s="99"/>
      <c r="EL61" s="99"/>
      <c r="EM61" s="99"/>
      <c r="EN61" s="99"/>
      <c r="EO61" s="99"/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  <c r="FE61" s="99"/>
      <c r="FF61" s="99"/>
      <c r="FG61" s="99"/>
      <c r="FH61" s="99"/>
      <c r="FI61" s="99"/>
      <c r="FJ61" s="99"/>
      <c r="FK61" s="99"/>
      <c r="FL61" s="99"/>
      <c r="FM61" s="99"/>
      <c r="FN61" s="99"/>
      <c r="FO61" s="99"/>
      <c r="FP61" s="99"/>
      <c r="FQ61" s="99"/>
      <c r="FR61" s="99"/>
      <c r="FS61" s="99"/>
      <c r="FT61" s="99"/>
      <c r="FU61" s="99"/>
      <c r="FV61" s="99"/>
      <c r="FW61" s="99"/>
      <c r="FX61" s="99"/>
      <c r="FY61" s="99"/>
      <c r="FZ61" s="99"/>
      <c r="GA61" s="99"/>
      <c r="GB61" s="99"/>
      <c r="GC61" s="99"/>
      <c r="GD61" s="99"/>
      <c r="GE61" s="99"/>
      <c r="GF61" s="99"/>
      <c r="GG61" s="99"/>
      <c r="GH61" s="99"/>
      <c r="GI61" s="99"/>
      <c r="GJ61" s="99"/>
      <c r="GK61" s="99"/>
      <c r="GL61" s="99"/>
      <c r="GM61" s="99"/>
      <c r="GN61" s="99"/>
      <c r="GO61" s="99"/>
      <c r="GP61" s="99"/>
      <c r="GQ61" s="99"/>
      <c r="GR61" s="99"/>
      <c r="GS61" s="99"/>
      <c r="GT61" s="99"/>
      <c r="GU61" s="99"/>
      <c r="GV61" s="99"/>
      <c r="GW61" s="99"/>
      <c r="GX61" s="99"/>
      <c r="GY61" s="99"/>
      <c r="GZ61" s="99"/>
      <c r="HA61" s="99"/>
      <c r="HB61" s="99"/>
      <c r="HC61" s="99"/>
      <c r="HD61" s="99"/>
      <c r="HE61" s="99"/>
      <c r="HF61" s="99"/>
      <c r="HG61" s="99"/>
      <c r="HH61" s="99"/>
      <c r="HI61" s="99"/>
      <c r="HJ61" s="99"/>
      <c r="HK61" s="99"/>
      <c r="HL61" s="99"/>
      <c r="HM61" s="99"/>
      <c r="HN61" s="99"/>
      <c r="HO61" s="99"/>
      <c r="HP61" s="99"/>
      <c r="HQ61" s="99"/>
      <c r="HR61" s="99"/>
      <c r="HS61" s="99"/>
      <c r="HT61" s="99"/>
      <c r="HU61" s="99"/>
      <c r="HV61" s="99"/>
      <c r="HW61" s="99"/>
      <c r="HX61" s="99"/>
      <c r="HY61" s="99"/>
      <c r="HZ61" s="99"/>
      <c r="IA61" s="99"/>
      <c r="IB61" s="99"/>
      <c r="IC61" s="99"/>
      <c r="ID61" s="99"/>
      <c r="IE61" s="99"/>
      <c r="IF61" s="99"/>
      <c r="IG61" s="99"/>
      <c r="IH61" s="99"/>
      <c r="II61" s="99"/>
      <c r="IJ61" s="99"/>
      <c r="IK61" s="99"/>
      <c r="IL61" s="99"/>
      <c r="IM61" s="99"/>
      <c r="IN61" s="99"/>
      <c r="IO61" s="99"/>
      <c r="IP61" s="99"/>
      <c r="IQ61" s="99"/>
      <c r="IR61" s="99"/>
      <c r="IS61" s="99"/>
      <c r="IT61" s="99"/>
      <c r="IU61" s="99"/>
    </row>
    <row r="62" spans="1:255" s="100" customFormat="1" ht="12" customHeight="1" x14ac:dyDescent="0.25">
      <c r="A62" s="94"/>
      <c r="B62" s="109" t="s">
        <v>138</v>
      </c>
      <c r="C62" s="96"/>
      <c r="D62" s="96"/>
      <c r="E62" s="96"/>
      <c r="F62" s="97"/>
      <c r="G62" s="98" t="s">
        <v>109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</row>
    <row r="63" spans="1:255" s="100" customFormat="1" ht="12" customHeight="1" x14ac:dyDescent="0.25">
      <c r="A63" s="94"/>
      <c r="B63" s="95" t="s">
        <v>113</v>
      </c>
      <c r="C63" s="96" t="s">
        <v>33</v>
      </c>
      <c r="D63" s="96">
        <v>10</v>
      </c>
      <c r="E63" s="96" t="s">
        <v>132</v>
      </c>
      <c r="F63" s="97">
        <v>17146</v>
      </c>
      <c r="G63" s="98">
        <f>+D63*F63</f>
        <v>171460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</row>
    <row r="64" spans="1:255" s="100" customFormat="1" ht="12" customHeight="1" x14ac:dyDescent="0.25">
      <c r="A64" s="94"/>
      <c r="B64" s="95" t="s">
        <v>125</v>
      </c>
      <c r="C64" s="96" t="s">
        <v>121</v>
      </c>
      <c r="D64" s="96">
        <v>6</v>
      </c>
      <c r="E64" s="96" t="s">
        <v>132</v>
      </c>
      <c r="F64" s="97">
        <v>23758</v>
      </c>
      <c r="G64" s="98">
        <f>+D64*F64</f>
        <v>142548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99"/>
      <c r="EI64" s="99"/>
      <c r="EJ64" s="99"/>
      <c r="EK64" s="99"/>
      <c r="EL64" s="99"/>
      <c r="EM64" s="99"/>
      <c r="EN64" s="99"/>
      <c r="EO64" s="99"/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  <c r="FE64" s="99"/>
      <c r="FF64" s="99"/>
      <c r="FG64" s="99"/>
      <c r="FH64" s="99"/>
      <c r="FI64" s="99"/>
      <c r="FJ64" s="99"/>
      <c r="FK64" s="99"/>
      <c r="FL64" s="99"/>
      <c r="FM64" s="99"/>
      <c r="FN64" s="99"/>
      <c r="FO64" s="99"/>
      <c r="FP64" s="99"/>
      <c r="FQ64" s="99"/>
      <c r="FR64" s="99"/>
      <c r="FS64" s="99"/>
      <c r="FT64" s="99"/>
      <c r="FU64" s="99"/>
      <c r="FV64" s="99"/>
      <c r="FW64" s="99"/>
      <c r="FX64" s="99"/>
      <c r="FY64" s="99"/>
      <c r="FZ64" s="99"/>
      <c r="GA64" s="99"/>
      <c r="GB64" s="99"/>
      <c r="GC64" s="99"/>
      <c r="GD64" s="99"/>
      <c r="GE64" s="99"/>
      <c r="GF64" s="99"/>
      <c r="GG64" s="99"/>
      <c r="GH64" s="99"/>
      <c r="GI64" s="99"/>
      <c r="GJ64" s="99"/>
      <c r="GK64" s="99"/>
      <c r="GL64" s="99"/>
      <c r="GM64" s="99"/>
      <c r="GN64" s="99"/>
      <c r="GO64" s="99"/>
      <c r="GP64" s="99"/>
      <c r="GQ64" s="99"/>
      <c r="GR64" s="99"/>
      <c r="GS64" s="99"/>
      <c r="GT64" s="99"/>
      <c r="GU64" s="99"/>
      <c r="GV64" s="99"/>
      <c r="GW64" s="99"/>
      <c r="GX64" s="99"/>
      <c r="GY64" s="99"/>
      <c r="GZ64" s="99"/>
      <c r="HA64" s="99"/>
      <c r="HB64" s="99"/>
      <c r="HC64" s="99"/>
      <c r="HD64" s="99"/>
      <c r="HE64" s="99"/>
      <c r="HF64" s="99"/>
      <c r="HG64" s="99"/>
      <c r="HH64" s="99"/>
      <c r="HI64" s="99"/>
      <c r="HJ64" s="99"/>
      <c r="HK64" s="99"/>
      <c r="HL64" s="99"/>
      <c r="HM64" s="99"/>
      <c r="HN64" s="99"/>
      <c r="HO64" s="99"/>
      <c r="HP64" s="99"/>
      <c r="HQ64" s="99"/>
      <c r="HR64" s="99"/>
      <c r="HS64" s="99"/>
      <c r="HT64" s="99"/>
      <c r="HU64" s="99"/>
      <c r="HV64" s="99"/>
      <c r="HW64" s="99"/>
      <c r="HX64" s="99"/>
      <c r="HY64" s="99"/>
      <c r="HZ64" s="99"/>
      <c r="IA64" s="99"/>
      <c r="IB64" s="99"/>
      <c r="IC64" s="99"/>
      <c r="ID64" s="99"/>
      <c r="IE64" s="99"/>
      <c r="IF64" s="99"/>
      <c r="IG64" s="99"/>
      <c r="IH64" s="99"/>
      <c r="II64" s="99"/>
      <c r="IJ64" s="99"/>
      <c r="IK64" s="99"/>
      <c r="IL64" s="99"/>
      <c r="IM64" s="99"/>
      <c r="IN64" s="99"/>
      <c r="IO64" s="99"/>
      <c r="IP64" s="99"/>
      <c r="IQ64" s="99"/>
      <c r="IR64" s="99"/>
      <c r="IS64" s="99"/>
      <c r="IT64" s="99"/>
      <c r="IU64" s="99"/>
    </row>
    <row r="65" spans="1:255" s="100" customFormat="1" ht="12" customHeight="1" x14ac:dyDescent="0.25">
      <c r="A65" s="94"/>
      <c r="B65" s="109" t="s">
        <v>35</v>
      </c>
      <c r="C65" s="96"/>
      <c r="D65" s="96"/>
      <c r="E65" s="96"/>
      <c r="F65" s="97"/>
      <c r="G65" s="98" t="s">
        <v>109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99"/>
      <c r="CE65" s="99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99"/>
      <c r="DO65" s="99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99"/>
      <c r="GI65" s="99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99"/>
      <c r="HN65" s="99"/>
      <c r="HO65" s="99"/>
      <c r="HP65" s="99"/>
      <c r="HQ65" s="99"/>
      <c r="HR65" s="99"/>
      <c r="HS65" s="99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99"/>
      <c r="IS65" s="99"/>
      <c r="IT65" s="99"/>
      <c r="IU65" s="99"/>
    </row>
    <row r="66" spans="1:255" s="100" customFormat="1" ht="12" customHeight="1" x14ac:dyDescent="0.25">
      <c r="A66" s="94"/>
      <c r="B66" s="95" t="s">
        <v>84</v>
      </c>
      <c r="C66" s="96" t="s">
        <v>121</v>
      </c>
      <c r="D66" s="96">
        <v>1</v>
      </c>
      <c r="E66" s="96" t="s">
        <v>91</v>
      </c>
      <c r="F66" s="97">
        <v>80400</v>
      </c>
      <c r="G66" s="98">
        <f t="shared" si="1"/>
        <v>80400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99"/>
      <c r="EI66" s="99"/>
      <c r="EJ66" s="99"/>
      <c r="EK66" s="99"/>
      <c r="EL66" s="99"/>
      <c r="EM66" s="99"/>
      <c r="EN66" s="99"/>
      <c r="EO66" s="99"/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  <c r="FE66" s="99"/>
      <c r="FF66" s="99"/>
      <c r="FG66" s="99"/>
      <c r="FH66" s="99"/>
      <c r="FI66" s="99"/>
      <c r="FJ66" s="99"/>
      <c r="FK66" s="99"/>
      <c r="FL66" s="99"/>
      <c r="FM66" s="99"/>
      <c r="FN66" s="99"/>
      <c r="FO66" s="99"/>
      <c r="FP66" s="99"/>
      <c r="FQ66" s="99"/>
      <c r="FR66" s="99"/>
      <c r="FS66" s="99"/>
      <c r="FT66" s="99"/>
      <c r="FU66" s="99"/>
      <c r="FV66" s="99"/>
      <c r="FW66" s="99"/>
      <c r="FX66" s="99"/>
      <c r="FY66" s="99"/>
      <c r="FZ66" s="99"/>
      <c r="GA66" s="99"/>
      <c r="GB66" s="99"/>
      <c r="GC66" s="99"/>
      <c r="GD66" s="99"/>
      <c r="GE66" s="99"/>
      <c r="GF66" s="99"/>
      <c r="GG66" s="99"/>
      <c r="GH66" s="99"/>
      <c r="GI66" s="99"/>
      <c r="GJ66" s="99"/>
      <c r="GK66" s="99"/>
      <c r="GL66" s="99"/>
      <c r="GM66" s="99"/>
      <c r="GN66" s="99"/>
      <c r="GO66" s="99"/>
      <c r="GP66" s="99"/>
      <c r="GQ66" s="99"/>
      <c r="GR66" s="99"/>
      <c r="GS66" s="99"/>
      <c r="GT66" s="99"/>
      <c r="GU66" s="99"/>
      <c r="GV66" s="99"/>
      <c r="GW66" s="99"/>
      <c r="GX66" s="99"/>
      <c r="GY66" s="99"/>
      <c r="GZ66" s="99"/>
      <c r="HA66" s="99"/>
      <c r="HB66" s="99"/>
      <c r="HC66" s="99"/>
      <c r="HD66" s="99"/>
      <c r="HE66" s="99"/>
      <c r="HF66" s="99"/>
      <c r="HG66" s="99"/>
      <c r="HH66" s="99"/>
      <c r="HI66" s="99"/>
      <c r="HJ66" s="99"/>
      <c r="HK66" s="99"/>
      <c r="HL66" s="99"/>
      <c r="HM66" s="99"/>
      <c r="HN66" s="99"/>
      <c r="HO66" s="99"/>
      <c r="HP66" s="99"/>
      <c r="HQ66" s="99"/>
      <c r="HR66" s="99"/>
      <c r="HS66" s="99"/>
      <c r="HT66" s="99"/>
      <c r="HU66" s="99"/>
      <c r="HV66" s="99"/>
      <c r="HW66" s="99"/>
      <c r="HX66" s="99"/>
      <c r="HY66" s="99"/>
      <c r="HZ66" s="99"/>
      <c r="IA66" s="99"/>
      <c r="IB66" s="99"/>
      <c r="IC66" s="99"/>
      <c r="ID66" s="99"/>
      <c r="IE66" s="99"/>
      <c r="IF66" s="99"/>
      <c r="IG66" s="99"/>
      <c r="IH66" s="99"/>
      <c r="II66" s="99"/>
      <c r="IJ66" s="99"/>
      <c r="IK66" s="99"/>
      <c r="IL66" s="99"/>
      <c r="IM66" s="99"/>
      <c r="IN66" s="99"/>
      <c r="IO66" s="99"/>
      <c r="IP66" s="99"/>
      <c r="IQ66" s="99"/>
      <c r="IR66" s="99"/>
      <c r="IS66" s="99"/>
      <c r="IT66" s="99"/>
      <c r="IU66" s="99"/>
    </row>
    <row r="67" spans="1:255" s="100" customFormat="1" ht="12" customHeight="1" x14ac:dyDescent="0.25">
      <c r="A67" s="94"/>
      <c r="B67" s="95" t="s">
        <v>61</v>
      </c>
      <c r="C67" s="96" t="s">
        <v>121</v>
      </c>
      <c r="D67" s="96">
        <v>5</v>
      </c>
      <c r="E67" s="96" t="s">
        <v>94</v>
      </c>
      <c r="F67" s="97">
        <v>11208</v>
      </c>
      <c r="G67" s="98">
        <f t="shared" si="1"/>
        <v>56040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  <c r="CE67" s="99"/>
      <c r="CF67" s="99"/>
      <c r="CG67" s="99"/>
      <c r="CH67" s="99"/>
      <c r="CI67" s="99"/>
      <c r="CJ67" s="99"/>
      <c r="CK67" s="99"/>
      <c r="CL67" s="99"/>
      <c r="CM67" s="99"/>
      <c r="CN67" s="99"/>
      <c r="CO67" s="99"/>
      <c r="CP67" s="99"/>
      <c r="CQ67" s="99"/>
      <c r="CR67" s="99"/>
      <c r="CS67" s="99"/>
      <c r="CT67" s="99"/>
      <c r="CU67" s="99"/>
      <c r="CV67" s="99"/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99"/>
      <c r="FX67" s="99"/>
      <c r="FY67" s="99"/>
      <c r="FZ67" s="99"/>
      <c r="GA67" s="99"/>
      <c r="GB67" s="99"/>
      <c r="GC67" s="99"/>
      <c r="GD67" s="99"/>
      <c r="GE67" s="99"/>
      <c r="GF67" s="99"/>
      <c r="GG67" s="99"/>
      <c r="GH67" s="99"/>
      <c r="GI67" s="99"/>
      <c r="GJ67" s="99"/>
      <c r="GK67" s="99"/>
      <c r="GL67" s="99"/>
      <c r="GM67" s="99"/>
      <c r="GN67" s="99"/>
      <c r="GO67" s="99"/>
      <c r="GP67" s="99"/>
      <c r="GQ67" s="99"/>
      <c r="GR67" s="99"/>
      <c r="GS67" s="99"/>
      <c r="GT67" s="99"/>
      <c r="GU67" s="99"/>
      <c r="GV67" s="99"/>
      <c r="GW67" s="99"/>
      <c r="GX67" s="99"/>
      <c r="GY67" s="99"/>
      <c r="GZ67" s="99"/>
      <c r="HA67" s="99"/>
      <c r="HB67" s="99"/>
      <c r="HC67" s="99"/>
      <c r="HD67" s="99"/>
      <c r="HE67" s="99"/>
      <c r="HF67" s="99"/>
      <c r="HG67" s="99"/>
      <c r="HH67" s="99"/>
      <c r="HI67" s="99"/>
      <c r="HJ67" s="99"/>
      <c r="HK67" s="99"/>
      <c r="HL67" s="99"/>
      <c r="HM67" s="99"/>
      <c r="HN67" s="99"/>
      <c r="HO67" s="99"/>
      <c r="HP67" s="99"/>
      <c r="HQ67" s="99"/>
      <c r="HR67" s="99"/>
      <c r="HS67" s="99"/>
      <c r="HT67" s="99"/>
      <c r="HU67" s="99"/>
      <c r="HV67" s="99"/>
      <c r="HW67" s="99"/>
      <c r="HX67" s="99"/>
      <c r="HY67" s="99"/>
      <c r="HZ67" s="99"/>
      <c r="IA67" s="99"/>
      <c r="IB67" s="99"/>
      <c r="IC67" s="99"/>
      <c r="ID67" s="99"/>
      <c r="IE67" s="99"/>
      <c r="IF67" s="99"/>
      <c r="IG67" s="99"/>
      <c r="IH67" s="99"/>
      <c r="II67" s="99"/>
      <c r="IJ67" s="99"/>
      <c r="IK67" s="99"/>
      <c r="IL67" s="99"/>
      <c r="IM67" s="99"/>
      <c r="IN67" s="99"/>
      <c r="IO67" s="99"/>
      <c r="IP67" s="99"/>
      <c r="IQ67" s="99"/>
      <c r="IR67" s="99"/>
      <c r="IS67" s="99"/>
      <c r="IT67" s="99"/>
      <c r="IU67" s="99"/>
    </row>
    <row r="68" spans="1:255" customFormat="1" ht="11.25" customHeight="1" x14ac:dyDescent="0.25">
      <c r="A68" s="85"/>
      <c r="B68" s="101" t="s">
        <v>34</v>
      </c>
      <c r="C68" s="102"/>
      <c r="D68" s="102"/>
      <c r="E68" s="102"/>
      <c r="F68" s="103"/>
      <c r="G68" s="104">
        <f>SUM(G44:G67)</f>
        <v>2822501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  <c r="FF68" s="85"/>
      <c r="FG68" s="85"/>
      <c r="FH68" s="85"/>
      <c r="FI68" s="85"/>
      <c r="FJ68" s="85"/>
      <c r="FK68" s="85"/>
      <c r="FL68" s="85"/>
      <c r="FM68" s="85"/>
      <c r="FN68" s="85"/>
      <c r="FO68" s="85"/>
      <c r="FP68" s="85"/>
      <c r="FQ68" s="85"/>
      <c r="FR68" s="85"/>
      <c r="FS68" s="85"/>
      <c r="FT68" s="85"/>
      <c r="FU68" s="85"/>
      <c r="FV68" s="85"/>
      <c r="FW68" s="85"/>
      <c r="FX68" s="85"/>
      <c r="FY68" s="85"/>
      <c r="FZ68" s="85"/>
      <c r="GA68" s="85"/>
      <c r="GB68" s="85"/>
      <c r="GC68" s="85"/>
      <c r="GD68" s="85"/>
      <c r="GE68" s="85"/>
      <c r="GF68" s="85"/>
      <c r="GG68" s="85"/>
      <c r="GH68" s="85"/>
      <c r="GI68" s="85"/>
      <c r="GJ68" s="85"/>
      <c r="GK68" s="85"/>
      <c r="GL68" s="85"/>
      <c r="GM68" s="85"/>
      <c r="GN68" s="85"/>
      <c r="GO68" s="85"/>
      <c r="GP68" s="85"/>
      <c r="GQ68" s="85"/>
      <c r="GR68" s="85"/>
      <c r="GS68" s="85"/>
      <c r="GT68" s="85"/>
      <c r="GU68" s="85"/>
      <c r="GV68" s="85"/>
      <c r="GW68" s="85"/>
      <c r="GX68" s="85"/>
      <c r="GY68" s="85"/>
      <c r="GZ68" s="85"/>
      <c r="HA68" s="85"/>
      <c r="HB68" s="85"/>
      <c r="HC68" s="85"/>
      <c r="HD68" s="85"/>
      <c r="HE68" s="85"/>
      <c r="HF68" s="85"/>
      <c r="HG68" s="85"/>
      <c r="HH68" s="85"/>
      <c r="HI68" s="85"/>
      <c r="HJ68" s="85"/>
      <c r="HK68" s="85"/>
      <c r="HL68" s="85"/>
      <c r="HM68" s="85"/>
      <c r="HN68" s="85"/>
      <c r="HO68" s="85"/>
      <c r="HP68" s="85"/>
      <c r="HQ68" s="85"/>
      <c r="HR68" s="85"/>
      <c r="HS68" s="85"/>
      <c r="HT68" s="85"/>
      <c r="HU68" s="85"/>
      <c r="HV68" s="85"/>
      <c r="HW68" s="85"/>
      <c r="HX68" s="85"/>
      <c r="HY68" s="85"/>
      <c r="HZ68" s="85"/>
      <c r="IA68" s="85"/>
      <c r="IB68" s="85"/>
      <c r="IC68" s="85"/>
      <c r="ID68" s="85"/>
      <c r="IE68" s="85"/>
      <c r="IF68" s="85"/>
      <c r="IG68" s="85"/>
      <c r="IH68" s="85"/>
      <c r="II68" s="85"/>
      <c r="IJ68" s="85"/>
      <c r="IK68" s="85"/>
      <c r="IL68" s="85"/>
      <c r="IM68" s="85"/>
      <c r="IN68" s="85"/>
      <c r="IO68" s="85"/>
      <c r="IP68" s="85"/>
      <c r="IQ68" s="85"/>
      <c r="IR68" s="85"/>
      <c r="IS68" s="85"/>
      <c r="IT68" s="85"/>
      <c r="IU68" s="85"/>
    </row>
    <row r="69" spans="1:255" customFormat="1" ht="15.75" customHeight="1" x14ac:dyDescent="0.25">
      <c r="A69" s="91"/>
      <c r="B69" s="105"/>
      <c r="C69" s="106"/>
      <c r="D69" s="106"/>
      <c r="E69" s="106"/>
      <c r="F69" s="107"/>
      <c r="G69" s="107"/>
      <c r="H69" s="85"/>
      <c r="I69" s="85"/>
      <c r="J69" s="85"/>
      <c r="K69" s="108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85"/>
      <c r="FI69" s="85"/>
      <c r="FJ69" s="85"/>
      <c r="FK69" s="85"/>
      <c r="FL69" s="85"/>
      <c r="FM69" s="85"/>
      <c r="FN69" s="85"/>
      <c r="FO69" s="85"/>
      <c r="FP69" s="85"/>
      <c r="FQ69" s="85"/>
      <c r="FR69" s="85"/>
      <c r="FS69" s="85"/>
      <c r="FT69" s="85"/>
      <c r="FU69" s="85"/>
      <c r="FV69" s="85"/>
      <c r="FW69" s="85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  <c r="GQ69" s="85"/>
      <c r="GR69" s="85"/>
      <c r="GS69" s="85"/>
      <c r="GT69" s="85"/>
      <c r="GU69" s="85"/>
      <c r="GV69" s="85"/>
      <c r="GW69" s="85"/>
      <c r="GX69" s="85"/>
      <c r="GY69" s="85"/>
      <c r="GZ69" s="85"/>
      <c r="HA69" s="85"/>
      <c r="HB69" s="85"/>
      <c r="HC69" s="85"/>
      <c r="HD69" s="85"/>
      <c r="HE69" s="85"/>
      <c r="HF69" s="85"/>
      <c r="HG69" s="85"/>
      <c r="HH69" s="85"/>
      <c r="HI69" s="85"/>
      <c r="HJ69" s="85"/>
      <c r="HK69" s="85"/>
      <c r="HL69" s="85"/>
      <c r="HM69" s="85"/>
      <c r="HN69" s="85"/>
      <c r="HO69" s="85"/>
      <c r="HP69" s="85"/>
      <c r="HQ69" s="85"/>
      <c r="HR69" s="85"/>
      <c r="HS69" s="85"/>
      <c r="HT69" s="85"/>
      <c r="HU69" s="85"/>
      <c r="HV69" s="85"/>
      <c r="HW69" s="85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  <c r="IP69" s="85"/>
      <c r="IQ69" s="85"/>
      <c r="IR69" s="85"/>
      <c r="IS69" s="85"/>
      <c r="IT69" s="85"/>
      <c r="IU69" s="85"/>
    </row>
    <row r="70" spans="1:255" customFormat="1" ht="12" customHeight="1" x14ac:dyDescent="0.25">
      <c r="A70" s="91"/>
      <c r="B70" s="6" t="s">
        <v>35</v>
      </c>
      <c r="C70" s="7"/>
      <c r="D70" s="8"/>
      <c r="E70" s="8"/>
      <c r="F70" s="92"/>
      <c r="G70" s="93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  <c r="FF70" s="85"/>
      <c r="FG70" s="85"/>
      <c r="FH70" s="85"/>
      <c r="FI70" s="85"/>
      <c r="FJ70" s="85"/>
      <c r="FK70" s="85"/>
      <c r="FL70" s="85"/>
      <c r="FM70" s="85"/>
      <c r="FN70" s="85"/>
      <c r="FO70" s="85"/>
      <c r="FP70" s="85"/>
      <c r="FQ70" s="85"/>
      <c r="FR70" s="85"/>
      <c r="FS70" s="85"/>
      <c r="FT70" s="85"/>
      <c r="FU70" s="85"/>
      <c r="FV70" s="85"/>
      <c r="FW70" s="85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85"/>
      <c r="GJ70" s="85"/>
      <c r="GK70" s="85"/>
      <c r="GL70" s="85"/>
      <c r="GM70" s="85"/>
      <c r="GN70" s="85"/>
      <c r="GO70" s="85"/>
      <c r="GP70" s="85"/>
      <c r="GQ70" s="85"/>
      <c r="GR70" s="85"/>
      <c r="GS70" s="85"/>
      <c r="GT70" s="85"/>
      <c r="GU70" s="85"/>
      <c r="GV70" s="85"/>
      <c r="GW70" s="85"/>
      <c r="GX70" s="85"/>
      <c r="GY70" s="85"/>
      <c r="GZ70" s="85"/>
      <c r="HA70" s="85"/>
      <c r="HB70" s="85"/>
      <c r="HC70" s="85"/>
      <c r="HD70" s="85"/>
      <c r="HE70" s="85"/>
      <c r="HF70" s="85"/>
      <c r="HG70" s="85"/>
      <c r="HH70" s="85"/>
      <c r="HI70" s="85"/>
      <c r="HJ70" s="85"/>
      <c r="HK70" s="85"/>
      <c r="HL70" s="85"/>
      <c r="HM70" s="85"/>
      <c r="HN70" s="85"/>
      <c r="HO70" s="85"/>
      <c r="HP70" s="85"/>
      <c r="HQ70" s="85"/>
      <c r="HR70" s="85"/>
      <c r="HS70" s="85"/>
      <c r="HT70" s="85"/>
      <c r="HU70" s="85"/>
      <c r="HV70" s="85"/>
      <c r="HW70" s="85"/>
      <c r="HX70" s="85"/>
      <c r="HY70" s="85"/>
      <c r="HZ70" s="85"/>
      <c r="IA70" s="85"/>
      <c r="IB70" s="85"/>
      <c r="IC70" s="85"/>
      <c r="ID70" s="85"/>
      <c r="IE70" s="85"/>
      <c r="IF70" s="85"/>
      <c r="IG70" s="85"/>
      <c r="IH70" s="85"/>
      <c r="II70" s="85"/>
      <c r="IJ70" s="85"/>
      <c r="IK70" s="85"/>
      <c r="IL70" s="85"/>
      <c r="IM70" s="85"/>
      <c r="IN70" s="85"/>
      <c r="IO70" s="85"/>
      <c r="IP70" s="85"/>
      <c r="IQ70" s="85"/>
      <c r="IR70" s="85"/>
      <c r="IS70" s="85"/>
      <c r="IT70" s="85"/>
      <c r="IU70" s="85"/>
    </row>
    <row r="71" spans="1:255" customFormat="1" ht="24" customHeight="1" x14ac:dyDescent="0.25">
      <c r="A71" s="91"/>
      <c r="B71" s="9" t="s">
        <v>36</v>
      </c>
      <c r="C71" s="10" t="s">
        <v>31</v>
      </c>
      <c r="D71" s="10" t="s">
        <v>32</v>
      </c>
      <c r="E71" s="9" t="s">
        <v>20</v>
      </c>
      <c r="F71" s="10" t="s">
        <v>21</v>
      </c>
      <c r="G71" s="9" t="s">
        <v>22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85"/>
      <c r="FG71" s="85"/>
      <c r="FH71" s="85"/>
      <c r="FI71" s="85"/>
      <c r="FJ71" s="85"/>
      <c r="FK71" s="85"/>
      <c r="FL71" s="85"/>
      <c r="FM71" s="85"/>
      <c r="FN71" s="85"/>
      <c r="FO71" s="85"/>
      <c r="FP71" s="85"/>
      <c r="FQ71" s="85"/>
      <c r="FR71" s="85"/>
      <c r="FS71" s="85"/>
      <c r="FT71" s="85"/>
      <c r="FU71" s="85"/>
      <c r="FV71" s="85"/>
      <c r="FW71" s="85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85"/>
      <c r="GW71" s="85"/>
      <c r="GX71" s="85"/>
      <c r="GY71" s="85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85"/>
      <c r="HK71" s="85"/>
      <c r="HL71" s="85"/>
      <c r="HM71" s="85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85"/>
      <c r="HY71" s="85"/>
      <c r="HZ71" s="85"/>
      <c r="IA71" s="85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5"/>
      <c r="IM71" s="85"/>
      <c r="IN71" s="85"/>
      <c r="IO71" s="85"/>
      <c r="IP71" s="85"/>
      <c r="IQ71" s="85"/>
      <c r="IR71" s="85"/>
      <c r="IS71" s="85"/>
      <c r="IT71" s="85"/>
      <c r="IU71" s="85"/>
    </row>
    <row r="72" spans="1:255" s="100" customFormat="1" ht="12" customHeight="1" x14ac:dyDescent="0.25">
      <c r="A72" s="94"/>
      <c r="B72" s="95" t="s">
        <v>103</v>
      </c>
      <c r="C72" s="96" t="s">
        <v>63</v>
      </c>
      <c r="D72" s="96">
        <v>1</v>
      </c>
      <c r="E72" s="96" t="s">
        <v>85</v>
      </c>
      <c r="F72" s="97">
        <v>20000</v>
      </c>
      <c r="G72" s="98">
        <f>D72*F72</f>
        <v>20000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99"/>
      <c r="EK72" s="99"/>
      <c r="EL72" s="99"/>
      <c r="EM72" s="99"/>
      <c r="EN72" s="99"/>
      <c r="EO72" s="99"/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  <c r="FE72" s="99"/>
      <c r="FF72" s="99"/>
      <c r="FG72" s="99"/>
      <c r="FH72" s="99"/>
      <c r="FI72" s="99"/>
      <c r="FJ72" s="99"/>
      <c r="FK72" s="99"/>
      <c r="FL72" s="99"/>
      <c r="FM72" s="99"/>
      <c r="FN72" s="99"/>
      <c r="FO72" s="99"/>
      <c r="FP72" s="99"/>
      <c r="FQ72" s="99"/>
      <c r="FR72" s="99"/>
      <c r="FS72" s="99"/>
      <c r="FT72" s="99"/>
      <c r="FU72" s="99"/>
      <c r="FV72" s="99"/>
      <c r="FW72" s="99"/>
      <c r="FX72" s="99"/>
      <c r="FY72" s="99"/>
      <c r="FZ72" s="99"/>
      <c r="GA72" s="99"/>
      <c r="GB72" s="99"/>
      <c r="GC72" s="99"/>
      <c r="GD72" s="99"/>
      <c r="GE72" s="99"/>
      <c r="GF72" s="99"/>
      <c r="GG72" s="99"/>
      <c r="GH72" s="99"/>
      <c r="GI72" s="99"/>
      <c r="GJ72" s="99"/>
      <c r="GK72" s="99"/>
      <c r="GL72" s="99"/>
      <c r="GM72" s="99"/>
      <c r="GN72" s="99"/>
      <c r="GO72" s="99"/>
      <c r="GP72" s="99"/>
      <c r="GQ72" s="99"/>
      <c r="GR72" s="99"/>
      <c r="GS72" s="99"/>
      <c r="GT72" s="99"/>
      <c r="GU72" s="99"/>
      <c r="GV72" s="99"/>
      <c r="GW72" s="99"/>
      <c r="GX72" s="99"/>
      <c r="GY72" s="99"/>
      <c r="GZ72" s="99"/>
      <c r="HA72" s="99"/>
      <c r="HB72" s="99"/>
      <c r="HC72" s="99"/>
      <c r="HD72" s="99"/>
      <c r="HE72" s="99"/>
      <c r="HF72" s="99"/>
      <c r="HG72" s="99"/>
      <c r="HH72" s="99"/>
      <c r="HI72" s="99"/>
      <c r="HJ72" s="99"/>
      <c r="HK72" s="99"/>
      <c r="HL72" s="99"/>
      <c r="HM72" s="99"/>
      <c r="HN72" s="99"/>
      <c r="HO72" s="99"/>
      <c r="HP72" s="99"/>
      <c r="HQ72" s="99"/>
      <c r="HR72" s="99"/>
      <c r="HS72" s="99"/>
      <c r="HT72" s="99"/>
      <c r="HU72" s="99"/>
      <c r="HV72" s="99"/>
      <c r="HW72" s="99"/>
      <c r="HX72" s="99"/>
      <c r="HY72" s="99"/>
      <c r="HZ72" s="99"/>
      <c r="IA72" s="99"/>
      <c r="IB72" s="99"/>
      <c r="IC72" s="99"/>
      <c r="ID72" s="99"/>
      <c r="IE72" s="99"/>
      <c r="IF72" s="99"/>
      <c r="IG72" s="99"/>
      <c r="IH72" s="99"/>
      <c r="II72" s="99"/>
      <c r="IJ72" s="99"/>
      <c r="IK72" s="99"/>
      <c r="IL72" s="99"/>
      <c r="IM72" s="99"/>
      <c r="IN72" s="99"/>
      <c r="IO72" s="99"/>
      <c r="IP72" s="99"/>
      <c r="IQ72" s="99"/>
      <c r="IR72" s="99"/>
      <c r="IS72" s="99"/>
      <c r="IT72" s="99"/>
      <c r="IU72" s="99"/>
    </row>
    <row r="73" spans="1:255" s="100" customFormat="1" ht="12" customHeight="1" x14ac:dyDescent="0.25">
      <c r="A73" s="94"/>
      <c r="B73" s="95" t="s">
        <v>105</v>
      </c>
      <c r="C73" s="96" t="s">
        <v>106</v>
      </c>
      <c r="D73" s="96">
        <v>5</v>
      </c>
      <c r="E73" s="96" t="s">
        <v>107</v>
      </c>
      <c r="F73" s="97">
        <v>15000</v>
      </c>
      <c r="G73" s="98">
        <f>+D73*F73</f>
        <v>75000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99"/>
      <c r="DF73" s="99"/>
      <c r="DG73" s="99"/>
      <c r="DH73" s="99"/>
      <c r="DI73" s="99"/>
      <c r="DJ73" s="99"/>
      <c r="DK73" s="99"/>
      <c r="DL73" s="99"/>
      <c r="DM73" s="99"/>
      <c r="DN73" s="99"/>
      <c r="DO73" s="99"/>
      <c r="DP73" s="99"/>
      <c r="DQ73" s="99"/>
      <c r="DR73" s="99"/>
      <c r="DS73" s="99"/>
      <c r="DT73" s="99"/>
      <c r="DU73" s="99"/>
      <c r="DV73" s="99"/>
      <c r="DW73" s="99"/>
      <c r="DX73" s="99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99"/>
      <c r="EK73" s="99"/>
      <c r="EL73" s="99"/>
      <c r="EM73" s="99"/>
      <c r="EN73" s="99"/>
      <c r="EO73" s="99"/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  <c r="FE73" s="99"/>
      <c r="FF73" s="99"/>
      <c r="FG73" s="99"/>
      <c r="FH73" s="99"/>
      <c r="FI73" s="99"/>
      <c r="FJ73" s="99"/>
      <c r="FK73" s="99"/>
      <c r="FL73" s="99"/>
      <c r="FM73" s="99"/>
      <c r="FN73" s="99"/>
      <c r="FO73" s="99"/>
      <c r="FP73" s="99"/>
      <c r="FQ73" s="99"/>
      <c r="FR73" s="99"/>
      <c r="FS73" s="99"/>
      <c r="FT73" s="99"/>
      <c r="FU73" s="99"/>
      <c r="FV73" s="99"/>
      <c r="FW73" s="99"/>
      <c r="FX73" s="99"/>
      <c r="FY73" s="99"/>
      <c r="FZ73" s="99"/>
      <c r="GA73" s="99"/>
      <c r="GB73" s="99"/>
      <c r="GC73" s="99"/>
      <c r="GD73" s="99"/>
      <c r="GE73" s="99"/>
      <c r="GF73" s="99"/>
      <c r="GG73" s="99"/>
      <c r="GH73" s="99"/>
      <c r="GI73" s="99"/>
      <c r="GJ73" s="99"/>
      <c r="GK73" s="99"/>
      <c r="GL73" s="99"/>
      <c r="GM73" s="99"/>
      <c r="GN73" s="99"/>
      <c r="GO73" s="99"/>
      <c r="GP73" s="99"/>
      <c r="GQ73" s="99"/>
      <c r="GR73" s="99"/>
      <c r="GS73" s="99"/>
      <c r="GT73" s="99"/>
      <c r="GU73" s="99"/>
      <c r="GV73" s="99"/>
      <c r="GW73" s="99"/>
      <c r="GX73" s="99"/>
      <c r="GY73" s="99"/>
      <c r="GZ73" s="99"/>
      <c r="HA73" s="99"/>
      <c r="HB73" s="99"/>
      <c r="HC73" s="99"/>
      <c r="HD73" s="99"/>
      <c r="HE73" s="99"/>
      <c r="HF73" s="99"/>
      <c r="HG73" s="99"/>
      <c r="HH73" s="99"/>
      <c r="HI73" s="99"/>
      <c r="HJ73" s="99"/>
      <c r="HK73" s="99"/>
      <c r="HL73" s="99"/>
      <c r="HM73" s="99"/>
      <c r="HN73" s="99"/>
      <c r="HO73" s="99"/>
      <c r="HP73" s="99"/>
      <c r="HQ73" s="99"/>
      <c r="HR73" s="99"/>
      <c r="HS73" s="99"/>
      <c r="HT73" s="99"/>
      <c r="HU73" s="99"/>
      <c r="HV73" s="99"/>
      <c r="HW73" s="99"/>
      <c r="HX73" s="99"/>
      <c r="HY73" s="99"/>
      <c r="HZ73" s="99"/>
      <c r="IA73" s="99"/>
      <c r="IB73" s="99"/>
      <c r="IC73" s="99"/>
      <c r="ID73" s="99"/>
      <c r="IE73" s="99"/>
      <c r="IF73" s="99"/>
      <c r="IG73" s="99"/>
      <c r="IH73" s="99"/>
      <c r="II73" s="99"/>
      <c r="IJ73" s="99"/>
      <c r="IK73" s="99"/>
      <c r="IL73" s="99"/>
      <c r="IM73" s="99"/>
      <c r="IN73" s="99"/>
      <c r="IO73" s="99"/>
      <c r="IP73" s="99"/>
      <c r="IQ73" s="99"/>
      <c r="IR73" s="99"/>
      <c r="IS73" s="99"/>
      <c r="IT73" s="99"/>
      <c r="IU73" s="99"/>
    </row>
    <row r="74" spans="1:255" ht="13.5" customHeight="1" x14ac:dyDescent="0.25">
      <c r="B74" s="11" t="s">
        <v>37</v>
      </c>
      <c r="C74" s="12"/>
      <c r="D74" s="12"/>
      <c r="E74" s="12"/>
      <c r="F74" s="13"/>
      <c r="G74" s="13">
        <f>SUM(G72:G73)</f>
        <v>95000</v>
      </c>
    </row>
    <row r="75" spans="1:255" ht="12" customHeight="1" x14ac:dyDescent="0.25">
      <c r="B75" s="14"/>
      <c r="C75" s="14"/>
      <c r="D75" s="14"/>
      <c r="E75" s="14"/>
      <c r="F75" s="15"/>
      <c r="G75" s="15"/>
    </row>
    <row r="76" spans="1:255" ht="12" customHeight="1" x14ac:dyDescent="0.25">
      <c r="B76" s="16" t="s">
        <v>38</v>
      </c>
      <c r="C76" s="17"/>
      <c r="D76" s="17"/>
      <c r="E76" s="17"/>
      <c r="F76" s="18"/>
      <c r="G76" s="67">
        <f>G24+G40+G68+G74+G29</f>
        <v>6177901</v>
      </c>
    </row>
    <row r="77" spans="1:255" ht="12" customHeight="1" x14ac:dyDescent="0.25">
      <c r="B77" s="19" t="s">
        <v>39</v>
      </c>
      <c r="C77" s="20"/>
      <c r="D77" s="20"/>
      <c r="E77" s="20"/>
      <c r="F77" s="21"/>
      <c r="G77" s="68">
        <f>G76*0.05</f>
        <v>308895.05</v>
      </c>
    </row>
    <row r="78" spans="1:255" ht="12" customHeight="1" x14ac:dyDescent="0.25">
      <c r="B78" s="22" t="s">
        <v>40</v>
      </c>
      <c r="C78" s="23"/>
      <c r="D78" s="23"/>
      <c r="E78" s="23"/>
      <c r="F78" s="24"/>
      <c r="G78" s="69">
        <f>G77+G76</f>
        <v>6486796.0499999998</v>
      </c>
    </row>
    <row r="79" spans="1:255" ht="12" customHeight="1" x14ac:dyDescent="0.25">
      <c r="B79" s="19" t="s">
        <v>41</v>
      </c>
      <c r="C79" s="20"/>
      <c r="D79" s="20"/>
      <c r="E79" s="20"/>
      <c r="F79" s="21"/>
      <c r="G79" s="68">
        <f>G12</f>
        <v>9600000</v>
      </c>
    </row>
    <row r="80" spans="1:255" ht="12" customHeight="1" x14ac:dyDescent="0.25">
      <c r="B80" s="22" t="s">
        <v>42</v>
      </c>
      <c r="C80" s="23"/>
      <c r="D80" s="23"/>
      <c r="E80" s="23"/>
      <c r="F80" s="24"/>
      <c r="G80" s="70">
        <f>G79-G78</f>
        <v>3113203.95</v>
      </c>
    </row>
    <row r="81" spans="2:7" ht="12" customHeight="1" x14ac:dyDescent="0.25">
      <c r="B81" s="25" t="s">
        <v>110</v>
      </c>
      <c r="C81" s="26"/>
      <c r="D81" s="26"/>
      <c r="E81" s="26"/>
      <c r="F81" s="27"/>
      <c r="G81" s="27"/>
    </row>
    <row r="82" spans="2:7" ht="12.75" customHeight="1" thickBot="1" x14ac:dyDescent="0.3">
      <c r="B82" s="28"/>
      <c r="C82" s="26"/>
      <c r="D82" s="26"/>
      <c r="E82" s="26"/>
      <c r="F82" s="27"/>
      <c r="G82" s="27"/>
    </row>
    <row r="83" spans="2:7" ht="12" customHeight="1" x14ac:dyDescent="0.25">
      <c r="B83" s="29" t="s">
        <v>111</v>
      </c>
      <c r="C83" s="30"/>
      <c r="D83" s="30"/>
      <c r="E83" s="30"/>
      <c r="F83" s="31"/>
      <c r="G83" s="27"/>
    </row>
    <row r="84" spans="2:7" ht="12" customHeight="1" x14ac:dyDescent="0.25">
      <c r="B84" s="32" t="s">
        <v>43</v>
      </c>
      <c r="C84" s="33"/>
      <c r="D84" s="33"/>
      <c r="E84" s="33"/>
      <c r="F84" s="34"/>
      <c r="G84" s="27"/>
    </row>
    <row r="85" spans="2:7" ht="12" customHeight="1" x14ac:dyDescent="0.25">
      <c r="B85" s="32" t="s">
        <v>133</v>
      </c>
      <c r="C85" s="33"/>
      <c r="D85" s="33"/>
      <c r="E85" s="33"/>
      <c r="F85" s="34"/>
      <c r="G85" s="27"/>
    </row>
    <row r="86" spans="2:7" ht="12" customHeight="1" x14ac:dyDescent="0.25">
      <c r="B86" s="32" t="s">
        <v>44</v>
      </c>
      <c r="C86" s="33"/>
      <c r="D86" s="33"/>
      <c r="E86" s="33"/>
      <c r="F86" s="34"/>
      <c r="G86" s="27"/>
    </row>
    <row r="87" spans="2:7" ht="12" customHeight="1" x14ac:dyDescent="0.25">
      <c r="B87" s="32" t="s">
        <v>45</v>
      </c>
      <c r="C87" s="33"/>
      <c r="D87" s="33"/>
      <c r="E87" s="33"/>
      <c r="F87" s="34"/>
      <c r="G87" s="27"/>
    </row>
    <row r="88" spans="2:7" ht="12" customHeight="1" x14ac:dyDescent="0.25">
      <c r="B88" s="32" t="s">
        <v>46</v>
      </c>
      <c r="C88" s="33"/>
      <c r="D88" s="33"/>
      <c r="E88" s="33"/>
      <c r="F88" s="34"/>
      <c r="G88" s="27"/>
    </row>
    <row r="89" spans="2:7" ht="12" customHeight="1" x14ac:dyDescent="0.25">
      <c r="B89" s="32" t="s">
        <v>47</v>
      </c>
      <c r="C89" s="33"/>
      <c r="D89" s="33"/>
      <c r="E89" s="33"/>
      <c r="F89" s="34"/>
      <c r="G89" s="27"/>
    </row>
    <row r="90" spans="2:7" ht="12.75" customHeight="1" thickBot="1" x14ac:dyDescent="0.3">
      <c r="B90" s="35"/>
      <c r="C90" s="36"/>
      <c r="D90" s="36"/>
      <c r="E90" s="36"/>
      <c r="F90" s="37"/>
      <c r="G90" s="27"/>
    </row>
    <row r="91" spans="2:7" ht="12.75" customHeight="1" x14ac:dyDescent="0.25">
      <c r="B91" s="28"/>
      <c r="C91" s="33"/>
      <c r="D91" s="33"/>
      <c r="E91" s="33"/>
      <c r="F91" s="38"/>
      <c r="G91" s="27"/>
    </row>
    <row r="92" spans="2:7" ht="15" customHeight="1" thickBot="1" x14ac:dyDescent="0.3">
      <c r="B92" s="110" t="s">
        <v>48</v>
      </c>
      <c r="C92" s="111"/>
      <c r="D92" s="39"/>
      <c r="E92" s="40"/>
      <c r="F92" s="41"/>
      <c r="G92" s="27"/>
    </row>
    <row r="93" spans="2:7" ht="12" customHeight="1" x14ac:dyDescent="0.25">
      <c r="B93" s="42" t="s">
        <v>36</v>
      </c>
      <c r="C93" s="43" t="s">
        <v>49</v>
      </c>
      <c r="D93" s="44" t="s">
        <v>50</v>
      </c>
      <c r="E93" s="40"/>
      <c r="F93" s="41"/>
      <c r="G93" s="27"/>
    </row>
    <row r="94" spans="2:7" ht="12" customHeight="1" x14ac:dyDescent="0.25">
      <c r="B94" s="45" t="s">
        <v>51</v>
      </c>
      <c r="C94" s="46">
        <f>+G24</f>
        <v>1950000</v>
      </c>
      <c r="D94" s="47">
        <f>(C94/C100)</f>
        <v>0.30061065354444128</v>
      </c>
      <c r="E94" s="40"/>
      <c r="F94" s="41"/>
      <c r="G94" s="27"/>
    </row>
    <row r="95" spans="2:7" ht="12" customHeight="1" x14ac:dyDescent="0.25">
      <c r="B95" s="45" t="s">
        <v>52</v>
      </c>
      <c r="C95" s="65">
        <f>+G29</f>
        <v>0</v>
      </c>
      <c r="D95" s="47">
        <v>0</v>
      </c>
      <c r="E95" s="40"/>
      <c r="F95" s="41"/>
      <c r="G95" s="27"/>
    </row>
    <row r="96" spans="2:7" ht="12" customHeight="1" x14ac:dyDescent="0.25">
      <c r="B96" s="45" t="s">
        <v>53</v>
      </c>
      <c r="C96" s="46">
        <f>+G40</f>
        <v>1310400</v>
      </c>
      <c r="D96" s="47">
        <f>(C96/C100)</f>
        <v>0.20201035918186452</v>
      </c>
      <c r="E96" s="40"/>
      <c r="F96" s="41"/>
      <c r="G96" s="27"/>
    </row>
    <row r="97" spans="2:7" ht="12" customHeight="1" x14ac:dyDescent="0.25">
      <c r="B97" s="45" t="s">
        <v>30</v>
      </c>
      <c r="C97" s="46">
        <f>+G68</f>
        <v>2822501</v>
      </c>
      <c r="D97" s="47">
        <f>(C97/C100)</f>
        <v>0.4351148052511995</v>
      </c>
      <c r="E97" s="40"/>
      <c r="F97" s="41"/>
      <c r="G97" s="27"/>
    </row>
    <row r="98" spans="2:7" ht="12" customHeight="1" x14ac:dyDescent="0.25">
      <c r="B98" s="45" t="s">
        <v>54</v>
      </c>
      <c r="C98" s="48">
        <f>+G74</f>
        <v>95000</v>
      </c>
      <c r="D98" s="66">
        <f>+C98/C100</f>
        <v>1.4645134403447137E-2</v>
      </c>
      <c r="E98" s="49"/>
      <c r="F98" s="50"/>
      <c r="G98" s="27"/>
    </row>
    <row r="99" spans="2:7" ht="12" customHeight="1" x14ac:dyDescent="0.25">
      <c r="B99" s="45" t="s">
        <v>55</v>
      </c>
      <c r="C99" s="48">
        <f>+G77</f>
        <v>308895.05</v>
      </c>
      <c r="D99" s="47">
        <f>(C99/C100)</f>
        <v>4.7619047619047616E-2</v>
      </c>
      <c r="E99" s="49"/>
      <c r="F99" s="50"/>
      <c r="G99" s="27"/>
    </row>
    <row r="100" spans="2:7" ht="12.75" customHeight="1" thickBot="1" x14ac:dyDescent="0.3">
      <c r="B100" s="51" t="s">
        <v>56</v>
      </c>
      <c r="C100" s="52">
        <f>SUM(C94:C99)</f>
        <v>6486796.0499999998</v>
      </c>
      <c r="D100" s="53">
        <f>SUM(D94:D99)</f>
        <v>1</v>
      </c>
      <c r="E100" s="49"/>
      <c r="F100" s="50"/>
      <c r="G100" s="27"/>
    </row>
    <row r="101" spans="2:7" ht="12" customHeight="1" x14ac:dyDescent="0.25">
      <c r="B101" s="28"/>
      <c r="C101" s="26"/>
      <c r="D101" s="26"/>
      <c r="E101" s="26"/>
      <c r="F101" s="27"/>
      <c r="G101" s="27"/>
    </row>
    <row r="102" spans="2:7" ht="12.75" customHeight="1" x14ac:dyDescent="0.25">
      <c r="B102" s="2"/>
      <c r="C102" s="26"/>
      <c r="D102" s="26"/>
      <c r="E102" s="26"/>
      <c r="F102" s="27"/>
      <c r="G102" s="27"/>
    </row>
    <row r="103" spans="2:7" ht="12" customHeight="1" thickBot="1" x14ac:dyDescent="0.3">
      <c r="B103" s="54"/>
      <c r="C103" s="55" t="s">
        <v>104</v>
      </c>
      <c r="D103" s="56"/>
      <c r="E103" s="57"/>
      <c r="F103" s="58"/>
      <c r="G103" s="27"/>
    </row>
    <row r="104" spans="2:7" ht="12" customHeight="1" x14ac:dyDescent="0.25">
      <c r="B104" s="59" t="s">
        <v>96</v>
      </c>
      <c r="C104" s="64">
        <v>40000</v>
      </c>
      <c r="D104" s="64">
        <v>48000</v>
      </c>
      <c r="E104" s="64">
        <v>56000</v>
      </c>
      <c r="F104" s="60"/>
      <c r="G104" s="61"/>
    </row>
    <row r="105" spans="2:7" ht="12.75" customHeight="1" thickBot="1" x14ac:dyDescent="0.3">
      <c r="B105" s="51" t="s">
        <v>97</v>
      </c>
      <c r="C105" s="52">
        <f>(G78/C104)</f>
        <v>162.16990125000001</v>
      </c>
      <c r="D105" s="52">
        <f>(G78/D104)</f>
        <v>135.14158437500001</v>
      </c>
      <c r="E105" s="62">
        <f>(G78/E104)</f>
        <v>115.83564375</v>
      </c>
      <c r="F105" s="60"/>
      <c r="G105" s="61"/>
    </row>
    <row r="106" spans="2:7" ht="15.6" customHeight="1" x14ac:dyDescent="0.25">
      <c r="B106" s="25" t="s">
        <v>57</v>
      </c>
      <c r="C106" s="33"/>
      <c r="D106" s="33"/>
      <c r="E106" s="33"/>
      <c r="F106" s="38"/>
      <c r="G106" s="38"/>
    </row>
  </sheetData>
  <mergeCells count="8">
    <mergeCell ref="B92:C9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14" scale="8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MANZANO</vt:lpstr>
      <vt:lpstr>MANZANO!Área_de_impresión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2022-06-20T15:31:19Z</cp:lastPrinted>
  <dcterms:created xsi:type="dcterms:W3CDTF">2020-11-27T12:49:26Z</dcterms:created>
  <dcterms:modified xsi:type="dcterms:W3CDTF">2023-02-10T15:40:23Z</dcterms:modified>
</cp:coreProperties>
</file>