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Manzano" sheetId="1" r:id="rId1"/>
  </sheets>
  <calcPr calcId="162913"/>
</workbook>
</file>

<file path=xl/calcChain.xml><?xml version="1.0" encoding="utf-8"?>
<calcChain xmlns="http://schemas.openxmlformats.org/spreadsheetml/2006/main">
  <c r="G42" i="1" l="1"/>
  <c r="G76" i="1" l="1"/>
  <c r="G50" i="1" l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24" i="1"/>
  <c r="G22" i="1"/>
  <c r="G23" i="1"/>
  <c r="G25" i="1"/>
  <c r="G26" i="1"/>
  <c r="G27" i="1"/>
  <c r="G28" i="1"/>
  <c r="G73" i="1" l="1"/>
  <c r="G74" i="1"/>
  <c r="G75" i="1"/>
  <c r="G77" i="1"/>
  <c r="G43" i="1"/>
  <c r="G78" i="1" l="1"/>
  <c r="C101" i="1" s="1"/>
  <c r="G49" i="1"/>
  <c r="G41" i="1"/>
  <c r="G40" i="1"/>
  <c r="G39" i="1"/>
  <c r="G38" i="1"/>
  <c r="G21" i="1"/>
  <c r="G12" i="1"/>
  <c r="G83" i="1" s="1"/>
  <c r="G44" i="1" l="1"/>
  <c r="C99" i="1" s="1"/>
  <c r="G29" i="1"/>
  <c r="C97" i="1" s="1"/>
  <c r="G69" i="1"/>
  <c r="C100" i="1" s="1"/>
  <c r="G80" i="1" l="1"/>
  <c r="G81" i="1" s="1"/>
  <c r="G82" i="1" l="1"/>
  <c r="C102" i="1"/>
  <c r="D108" i="1" l="1"/>
  <c r="G84" i="1"/>
  <c r="E108" i="1"/>
  <c r="C108" i="1"/>
  <c r="C103" i="1"/>
  <c r="D100" i="1" l="1"/>
  <c r="D101" i="1"/>
  <c r="D99" i="1"/>
  <c r="D97" i="1"/>
  <c r="D102" i="1"/>
  <c r="D103" i="1" l="1"/>
</calcChain>
</file>

<file path=xl/sharedStrings.xml><?xml version="1.0" encoding="utf-8"?>
<sst xmlns="http://schemas.openxmlformats.org/spreadsheetml/2006/main" count="203" uniqueCount="144">
  <si>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</si>
  <si>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</si>
  <si>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</si>
  <si>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</si>
  <si>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</si>
  <si>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</si>
  <si>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</si>
  <si>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</si>
  <si>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</si>
  <si>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</si>
  <si>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</si>
  <si>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</si>
  <si>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</si>
  <si>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</si>
  <si>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</si>
  <si>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</si>
  <si>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</si>
  <si>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</si>
  <si>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</si>
  <si>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</si>
  <si>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</si>
  <si>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</si>
  <si>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</si>
  <si>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</si>
  <si>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</si>
  <si>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</si>
  <si>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</si>
  <si>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</si>
  <si>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</si>
  <si>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</si>
  <si>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</si>
  <si>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</si>
  <si>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</si>
  <si>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</si>
  <si>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</si>
  <si>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</si>
  <si>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</si>
  <si>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</si>
  <si>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</si>
  <si>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</si>
  <si>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</si>
  <si>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</si>
  <si>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</si>
  <si>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</si>
  <si>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</si>
  <si>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</si>
  <si>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</si>
  <si>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</si>
  <si>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</si>
  <si>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</si>
  <si>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</si>
  <si>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</si>
  <si>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</si>
  <si>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</si>
  <si>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</si>
  <si>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</si>
  <si>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</si>
  <si>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</si>
  <si>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</si>
  <si>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APLIC.DE PEST. Y FOLIAR.</t>
  </si>
  <si>
    <t>APLICAC.FERTILIZANTES</t>
  </si>
  <si>
    <t>PODA EN VERDE Y DESBR.</t>
  </si>
  <si>
    <t>CONTR.MANUAL MALEZAS</t>
  </si>
  <si>
    <t>COSECHA</t>
  </si>
  <si>
    <t>MELGADURA</t>
  </si>
  <si>
    <t xml:space="preserve">UREA </t>
  </si>
  <si>
    <t>NITRATO DE K</t>
  </si>
  <si>
    <t>NITRATO DE CA.</t>
  </si>
  <si>
    <t>FUNGUICIDAS</t>
  </si>
  <si>
    <t>HERBICIDA</t>
  </si>
  <si>
    <t>FERTILIZANTES FOLIAR.</t>
  </si>
  <si>
    <t>FOSFIMAX 40-20</t>
  </si>
  <si>
    <t>SOLUBOR</t>
  </si>
  <si>
    <t>NITROFOSKA</t>
  </si>
  <si>
    <t>REGULADOR DE CREC.</t>
  </si>
  <si>
    <t>DOMEX(APLIC-ANTES FLOR)</t>
  </si>
  <si>
    <t>BAÑO QUIMICO</t>
  </si>
  <si>
    <t>PUNTALES</t>
  </si>
  <si>
    <t>ARRIENDO COLMENAS</t>
  </si>
  <si>
    <t>ANALIS FOLIAR</t>
  </si>
  <si>
    <t>GALANT</t>
  </si>
  <si>
    <t>RENDIMIENTO (KG/Há.)</t>
  </si>
  <si>
    <t>AGOSTO-MARZO</t>
  </si>
  <si>
    <t>JUNIO-JULIO</t>
  </si>
  <si>
    <t>DICIEMBRE</t>
  </si>
  <si>
    <t>MAYO-MARZO</t>
  </si>
  <si>
    <t>FEBRERO-MARZO</t>
  </si>
  <si>
    <t>KG</t>
  </si>
  <si>
    <t>MAYO-OCTUBRE</t>
  </si>
  <si>
    <t>JUNIO-AGOSTO</t>
  </si>
  <si>
    <t>MAYO-DICIEMBRE</t>
  </si>
  <si>
    <t>LIT</t>
  </si>
  <si>
    <t>SEPT-NOV.</t>
  </si>
  <si>
    <t>OCTUB-MARZO</t>
  </si>
  <si>
    <t>OCTUBRE-ENERO</t>
  </si>
  <si>
    <t>ABRIL-JUNIO</t>
  </si>
  <si>
    <t>SEPT-OCTUBRE</t>
  </si>
  <si>
    <t>SEPTIEMBRE</t>
  </si>
  <si>
    <t>AGOSTO</t>
  </si>
  <si>
    <t>ABRIL-,MARZO</t>
  </si>
  <si>
    <t>PRECIO ESPERADO ($/KG)</t>
  </si>
  <si>
    <t>AGROIND. Y CONSUMO REG.</t>
  </si>
  <si>
    <t>FEB-MARZO</t>
  </si>
  <si>
    <t>HELADA-LLUVIA</t>
  </si>
  <si>
    <t>MARZO-DICIEM</t>
  </si>
  <si>
    <t>ABRIL-NOVIEM</t>
  </si>
  <si>
    <t>ABRIL-MAR</t>
  </si>
  <si>
    <t>ACARREOS DE INSUMOS</t>
  </si>
  <si>
    <t>SEPT-ENERO</t>
  </si>
  <si>
    <t>OCTUB-DICIEM</t>
  </si>
  <si>
    <t>NOV-DICIEM</t>
  </si>
  <si>
    <t>OCTU-FEBR</t>
  </si>
  <si>
    <t>ENERO-FEBRERO</t>
  </si>
  <si>
    <t xml:space="preserve">UN </t>
  </si>
  <si>
    <t xml:space="preserve">UN  </t>
  </si>
  <si>
    <t>CURICO</t>
  </si>
  <si>
    <t>Rendimiento (kg/hà)</t>
  </si>
  <si>
    <t>Costo unitario ($/kg) (*)</t>
  </si>
  <si>
    <t>ESCENARIOS COSTO UNITARIO  ($/kg)</t>
  </si>
  <si>
    <t>MANZANO AÑO 6</t>
  </si>
  <si>
    <t>ANALISIS QUIMICO DE SUELOS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</si>
  <si>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</si>
  <si>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</si>
  <si>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</si>
  <si>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APICACION FITOSANIT. (11)</t>
  </si>
  <si>
    <t>PODA-SACAR RAM.-PINTAR</t>
  </si>
  <si>
    <t>LIMPIA ACEQUIAS</t>
  </si>
  <si>
    <t>COLOCAR Y SACAR PUNTALES</t>
  </si>
  <si>
    <t>TRITURAR RESTO DE PODA</t>
  </si>
  <si>
    <t>PASO DE RANA</t>
  </si>
  <si>
    <t>ACARREO DE FRUTAS</t>
  </si>
  <si>
    <t>MARZO</t>
  </si>
  <si>
    <t>UN</t>
  </si>
  <si>
    <t>HA</t>
  </si>
  <si>
    <t>NORDOX PUPER O SIMILAR</t>
  </si>
  <si>
    <t>PODEXAL  O SIMILAR</t>
  </si>
  <si>
    <t>TOPAS 200 EW O SIMILAR</t>
  </si>
  <si>
    <t>SWITCH 62,3 ES O SIMILAR</t>
  </si>
  <si>
    <t>ACEITE CITROLIV  O SIMILAR</t>
  </si>
  <si>
    <t>LORBAN 4E  O SIMILAR</t>
  </si>
  <si>
    <t>KARATE CON ZEON  O SIMILAR</t>
  </si>
  <si>
    <t>ROUNDUP FULL O SIMILAR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</si>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</sst>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0" borderId="10" xfId="0" applyNumberFormat="1" applyFont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17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1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wrapText="1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813110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96" y="185854"/>
          <a:ext cx="5924086" cy="114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zoomScale="130" zoomScaleNormal="130" workbookViewId="0">
      <selection activeCell="H15" sqref="H15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2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8" ht="15" customHeight="1" x14ac:dyDescent="0.25">
      <c r="A1" s="3"/>
      <c r="B1" s="3"/>
      <c r="C1" s="3"/>
      <c r="D1" s="3"/>
      <c r="E1" s="3"/>
      <c r="F1" s="3"/>
      <c r="G1" s="3"/>
    </row>
    <row r="2" spans="1:8" ht="15" customHeight="1" x14ac:dyDescent="0.25">
      <c r="A2" s="3"/>
      <c r="B2" s="3"/>
      <c r="C2" s="3"/>
      <c r="D2" s="3"/>
      <c r="E2" s="3"/>
      <c r="F2" s="3"/>
      <c r="G2" s="3"/>
    </row>
    <row r="3" spans="1:8" ht="15" customHeight="1" x14ac:dyDescent="0.25">
      <c r="A3" s="3"/>
      <c r="B3" s="3"/>
      <c r="C3" s="3"/>
      <c r="D3" s="3"/>
      <c r="E3" s="3"/>
      <c r="F3" s="3"/>
      <c r="G3" s="3"/>
    </row>
    <row r="4" spans="1:8" ht="15" customHeight="1" x14ac:dyDescent="0.25">
      <c r="A4" s="3"/>
      <c r="B4" s="3"/>
      <c r="C4" s="3"/>
      <c r="D4" s="3"/>
      <c r="E4" s="3"/>
      <c r="F4" s="3"/>
      <c r="G4" s="3"/>
    </row>
    <row r="5" spans="1:8" ht="15" customHeight="1" x14ac:dyDescent="0.25">
      <c r="A5" s="3"/>
      <c r="B5" s="3"/>
      <c r="C5" s="3"/>
      <c r="D5" s="3"/>
      <c r="E5" s="3"/>
      <c r="F5" s="3"/>
      <c r="G5" s="3"/>
    </row>
    <row r="6" spans="1:8" ht="15" customHeight="1" x14ac:dyDescent="0.25">
      <c r="A6" s="3"/>
      <c r="B6" s="3"/>
      <c r="C6" s="3"/>
      <c r="D6" s="3"/>
      <c r="E6" s="3"/>
      <c r="F6" s="3"/>
      <c r="G6" s="3"/>
    </row>
    <row r="7" spans="1:8" ht="15" customHeight="1" x14ac:dyDescent="0.25">
      <c r="A7" s="3"/>
      <c r="B7" s="3"/>
      <c r="C7" s="3"/>
      <c r="D7" s="3"/>
      <c r="E7" s="3"/>
      <c r="F7" s="3"/>
      <c r="G7" s="3"/>
    </row>
    <row r="8" spans="1:8" ht="15" customHeight="1" x14ac:dyDescent="0.25">
      <c r="A8" s="3"/>
      <c r="B8" s="16"/>
      <c r="C8" s="16"/>
      <c r="D8" s="16"/>
      <c r="E8" s="16"/>
      <c r="F8" s="16"/>
      <c r="G8" s="16"/>
      <c r="H8" s="38"/>
    </row>
    <row r="9" spans="1:8" ht="12" customHeight="1" x14ac:dyDescent="0.25">
      <c r="A9" s="3"/>
      <c r="B9" s="91" t="s">
        <v>0</v>
      </c>
      <c r="C9" s="92" t="s">
        <v>119</v>
      </c>
      <c r="D9" s="17"/>
      <c r="E9" s="100" t="s">
        <v>81</v>
      </c>
      <c r="F9" s="101"/>
      <c r="G9" s="89">
        <v>45000</v>
      </c>
      <c r="H9" s="38"/>
    </row>
    <row r="10" spans="1:8" ht="15" x14ac:dyDescent="0.25">
      <c r="A10" s="3"/>
      <c r="B10" s="12" t="s">
        <v>1</v>
      </c>
      <c r="C10" s="13" t="s">
        <v>80</v>
      </c>
      <c r="D10" s="18"/>
      <c r="E10" s="98" t="s">
        <v>2</v>
      </c>
      <c r="F10" s="99"/>
      <c r="G10" s="14" t="s">
        <v>102</v>
      </c>
    </row>
    <row r="11" spans="1:8" ht="13.5" customHeight="1" x14ac:dyDescent="0.25">
      <c r="A11" s="3"/>
      <c r="B11" s="12" t="s">
        <v>3</v>
      </c>
      <c r="C11" s="14" t="s">
        <v>57</v>
      </c>
      <c r="D11" s="18"/>
      <c r="E11" s="98" t="s">
        <v>100</v>
      </c>
      <c r="F11" s="99"/>
      <c r="G11" s="90">
        <v>300</v>
      </c>
    </row>
    <row r="12" spans="1:8" ht="11.25" customHeight="1" x14ac:dyDescent="0.25">
      <c r="A12" s="3"/>
      <c r="B12" s="12" t="s">
        <v>4</v>
      </c>
      <c r="C12" s="15" t="s">
        <v>58</v>
      </c>
      <c r="D12" s="18"/>
      <c r="E12" s="5" t="s">
        <v>5</v>
      </c>
      <c r="F12" s="10"/>
      <c r="G12" s="86">
        <f>(G9*G11)</f>
        <v>13500000</v>
      </c>
    </row>
    <row r="13" spans="1:8" ht="18.75" customHeight="1" x14ac:dyDescent="0.25">
      <c r="A13" s="3"/>
      <c r="B13" s="12" t="s">
        <v>6</v>
      </c>
      <c r="C13" s="15" t="s">
        <v>115</v>
      </c>
      <c r="D13" s="18"/>
      <c r="E13" s="98" t="s">
        <v>7</v>
      </c>
      <c r="F13" s="99"/>
      <c r="G13" s="15" t="s">
        <v>101</v>
      </c>
    </row>
    <row r="14" spans="1:8" ht="28.5" customHeight="1" x14ac:dyDescent="0.25">
      <c r="A14" s="3"/>
      <c r="B14" s="12" t="s">
        <v>8</v>
      </c>
      <c r="C14" s="15" t="s">
        <v>142</v>
      </c>
      <c r="D14" s="18"/>
      <c r="E14" s="98" t="s">
        <v>9</v>
      </c>
      <c r="F14" s="99"/>
      <c r="G14" s="14" t="s">
        <v>131</v>
      </c>
    </row>
    <row r="15" spans="1:8" ht="15" x14ac:dyDescent="0.25">
      <c r="A15" s="3"/>
      <c r="B15" s="12" t="s">
        <v>10</v>
      </c>
      <c r="C15" s="14" t="s">
        <v>143</v>
      </c>
      <c r="D15" s="18"/>
      <c r="E15" s="102" t="s">
        <v>11</v>
      </c>
      <c r="F15" s="103"/>
      <c r="G15" s="15" t="s">
        <v>103</v>
      </c>
    </row>
    <row r="16" spans="1:8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7"/>
      <c r="C18" s="20"/>
      <c r="D18" s="20"/>
      <c r="E18" s="20"/>
      <c r="F18" s="17"/>
      <c r="G18" s="17"/>
    </row>
    <row r="19" spans="1:7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74" t="s">
        <v>126</v>
      </c>
      <c r="C21" s="77" t="s">
        <v>20</v>
      </c>
      <c r="D21" s="85">
        <v>2</v>
      </c>
      <c r="E21" s="77" t="s">
        <v>85</v>
      </c>
      <c r="F21" s="86">
        <v>35000</v>
      </c>
      <c r="G21" s="86">
        <f>(D21*F21)</f>
        <v>70000</v>
      </c>
    </row>
    <row r="22" spans="1:7" ht="12.75" customHeight="1" x14ac:dyDescent="0.25">
      <c r="A22" s="3"/>
      <c r="B22" s="74" t="s">
        <v>59</v>
      </c>
      <c r="C22" s="77" t="s">
        <v>20</v>
      </c>
      <c r="D22" s="85">
        <v>2</v>
      </c>
      <c r="E22" s="77" t="s">
        <v>104</v>
      </c>
      <c r="F22" s="86">
        <v>35000</v>
      </c>
      <c r="G22" s="86">
        <f t="shared" ref="G22:G28" si="0">(D22*F22)</f>
        <v>70000</v>
      </c>
    </row>
    <row r="23" spans="1:7" ht="12.75" customHeight="1" x14ac:dyDescent="0.25">
      <c r="A23" s="3"/>
      <c r="B23" s="74" t="s">
        <v>60</v>
      </c>
      <c r="C23" s="77" t="s">
        <v>20</v>
      </c>
      <c r="D23" s="85">
        <v>2</v>
      </c>
      <c r="E23" s="77" t="s">
        <v>82</v>
      </c>
      <c r="F23" s="86">
        <v>35000</v>
      </c>
      <c r="G23" s="86">
        <f t="shared" si="0"/>
        <v>70000</v>
      </c>
    </row>
    <row r="24" spans="1:7" ht="12.75" customHeight="1" x14ac:dyDescent="0.25">
      <c r="A24" s="3"/>
      <c r="B24" s="74" t="s">
        <v>125</v>
      </c>
      <c r="C24" s="77" t="s">
        <v>20</v>
      </c>
      <c r="D24" s="85">
        <v>10</v>
      </c>
      <c r="E24" s="77" t="s">
        <v>83</v>
      </c>
      <c r="F24" s="86">
        <v>35000</v>
      </c>
      <c r="G24" s="86">
        <f t="shared" si="0"/>
        <v>350000</v>
      </c>
    </row>
    <row r="25" spans="1:7" ht="12.75" customHeight="1" x14ac:dyDescent="0.25">
      <c r="A25" s="3"/>
      <c r="B25" s="74" t="s">
        <v>61</v>
      </c>
      <c r="C25" s="77" t="s">
        <v>20</v>
      </c>
      <c r="D25" s="85">
        <v>5</v>
      </c>
      <c r="E25" s="77" t="s">
        <v>84</v>
      </c>
      <c r="F25" s="86">
        <v>35000</v>
      </c>
      <c r="G25" s="86">
        <f t="shared" si="0"/>
        <v>175000</v>
      </c>
    </row>
    <row r="26" spans="1:7" ht="12.75" customHeight="1" x14ac:dyDescent="0.25">
      <c r="A26" s="3"/>
      <c r="B26" s="74" t="s">
        <v>62</v>
      </c>
      <c r="C26" s="77" t="s">
        <v>20</v>
      </c>
      <c r="D26" s="85">
        <v>2</v>
      </c>
      <c r="E26" s="77" t="s">
        <v>85</v>
      </c>
      <c r="F26" s="86">
        <v>35000</v>
      </c>
      <c r="G26" s="86">
        <f t="shared" si="0"/>
        <v>70000</v>
      </c>
    </row>
    <row r="27" spans="1:7" ht="12.75" customHeight="1" x14ac:dyDescent="0.25">
      <c r="A27" s="3"/>
      <c r="B27" s="74" t="s">
        <v>127</v>
      </c>
      <c r="C27" s="77" t="s">
        <v>20</v>
      </c>
      <c r="D27" s="85">
        <v>10</v>
      </c>
      <c r="E27" s="77" t="s">
        <v>105</v>
      </c>
      <c r="F27" s="86">
        <v>35000</v>
      </c>
      <c r="G27" s="86">
        <f t="shared" si="0"/>
        <v>350000</v>
      </c>
    </row>
    <row r="28" spans="1:7" ht="11.25" customHeight="1" x14ac:dyDescent="0.25">
      <c r="A28" s="3"/>
      <c r="B28" s="74" t="s">
        <v>63</v>
      </c>
      <c r="C28" s="77" t="s">
        <v>20</v>
      </c>
      <c r="D28" s="85">
        <v>80</v>
      </c>
      <c r="E28" s="77" t="s">
        <v>86</v>
      </c>
      <c r="F28" s="86">
        <v>35000</v>
      </c>
      <c r="G28" s="86">
        <f t="shared" si="0"/>
        <v>2800000</v>
      </c>
    </row>
    <row r="29" spans="1:7" ht="12.75" customHeight="1" x14ac:dyDescent="0.25">
      <c r="A29" s="3"/>
      <c r="B29" s="80" t="s">
        <v>21</v>
      </c>
      <c r="C29" s="82"/>
      <c r="D29" s="82"/>
      <c r="E29" s="82"/>
      <c r="F29" s="83"/>
      <c r="G29" s="84">
        <f>SUM(G21:G28)</f>
        <v>3955000</v>
      </c>
    </row>
    <row r="30" spans="1:7" ht="12" customHeight="1" x14ac:dyDescent="0.25">
      <c r="A30" s="3"/>
      <c r="B30" s="17"/>
      <c r="C30" s="17"/>
      <c r="D30" s="17"/>
      <c r="E30" s="17"/>
      <c r="F30" s="19"/>
      <c r="G30" s="19"/>
    </row>
    <row r="31" spans="1:7" ht="12" customHeight="1" x14ac:dyDescent="0.25">
      <c r="A31" s="3"/>
      <c r="B31" s="72" t="s">
        <v>22</v>
      </c>
      <c r="C31" s="22"/>
      <c r="D31" s="22"/>
      <c r="E31" s="22"/>
      <c r="F31" s="21"/>
      <c r="G31" s="21"/>
    </row>
    <row r="32" spans="1:7" ht="24" customHeight="1" x14ac:dyDescent="0.25">
      <c r="A32" s="3"/>
      <c r="B32" s="73" t="s">
        <v>14</v>
      </c>
      <c r="C32" s="76" t="s">
        <v>15</v>
      </c>
      <c r="D32" s="76" t="s">
        <v>16</v>
      </c>
      <c r="E32" s="73" t="s">
        <v>17</v>
      </c>
      <c r="F32" s="76" t="s">
        <v>18</v>
      </c>
      <c r="G32" s="73" t="s">
        <v>19</v>
      </c>
    </row>
    <row r="33" spans="1:11" ht="12" customHeight="1" x14ac:dyDescent="0.25">
      <c r="A33" s="3"/>
      <c r="B33" s="94" t="s">
        <v>123</v>
      </c>
      <c r="C33" s="88"/>
      <c r="D33" s="88"/>
      <c r="E33" s="88"/>
      <c r="F33" s="87"/>
      <c r="G33" s="87"/>
    </row>
    <row r="34" spans="1:11" ht="12" customHeight="1" x14ac:dyDescent="0.25">
      <c r="A34" s="3"/>
      <c r="B34" s="80" t="s">
        <v>23</v>
      </c>
      <c r="C34" s="82"/>
      <c r="D34" s="82"/>
      <c r="E34" s="82"/>
      <c r="F34" s="83"/>
      <c r="G34" s="83"/>
    </row>
    <row r="35" spans="1:11" ht="12" customHeight="1" x14ac:dyDescent="0.25">
      <c r="A35" s="3"/>
      <c r="B35" s="17"/>
      <c r="C35" s="17"/>
      <c r="D35" s="17"/>
      <c r="E35" s="17"/>
      <c r="F35" s="19"/>
      <c r="G35" s="19"/>
    </row>
    <row r="36" spans="1:11" ht="12" customHeight="1" x14ac:dyDescent="0.25">
      <c r="A36" s="3"/>
      <c r="B36" s="72" t="s">
        <v>24</v>
      </c>
      <c r="C36" s="22"/>
      <c r="D36" s="22"/>
      <c r="E36" s="22"/>
      <c r="F36" s="21"/>
      <c r="G36" s="21"/>
    </row>
    <row r="37" spans="1:11" ht="24" customHeight="1" x14ac:dyDescent="0.25">
      <c r="A37" s="3"/>
      <c r="B37" s="73" t="s">
        <v>14</v>
      </c>
      <c r="C37" s="73" t="s">
        <v>15</v>
      </c>
      <c r="D37" s="73" t="s">
        <v>16</v>
      </c>
      <c r="E37" s="73" t="s">
        <v>17</v>
      </c>
      <c r="F37" s="76" t="s">
        <v>18</v>
      </c>
      <c r="G37" s="73" t="s">
        <v>19</v>
      </c>
    </row>
    <row r="38" spans="1:11" ht="12.75" customHeight="1" x14ac:dyDescent="0.25">
      <c r="A38" s="3"/>
      <c r="B38" s="74" t="s">
        <v>124</v>
      </c>
      <c r="C38" s="77" t="s">
        <v>133</v>
      </c>
      <c r="D38" s="85">
        <v>11</v>
      </c>
      <c r="E38" s="77" t="s">
        <v>106</v>
      </c>
      <c r="F38" s="86">
        <v>30000</v>
      </c>
      <c r="G38" s="86">
        <f t="shared" ref="G38:G43" si="1">(D38*F38)</f>
        <v>330000</v>
      </c>
    </row>
    <row r="39" spans="1:11" ht="12.75" customHeight="1" x14ac:dyDescent="0.25">
      <c r="A39" s="3"/>
      <c r="B39" s="74" t="s">
        <v>129</v>
      </c>
      <c r="C39" s="77" t="s">
        <v>133</v>
      </c>
      <c r="D39" s="85">
        <v>1</v>
      </c>
      <c r="E39" s="77" t="s">
        <v>88</v>
      </c>
      <c r="F39" s="86">
        <v>40000</v>
      </c>
      <c r="G39" s="86">
        <f t="shared" si="1"/>
        <v>40000</v>
      </c>
    </row>
    <row r="40" spans="1:11" ht="12.75" customHeight="1" x14ac:dyDescent="0.25">
      <c r="A40" s="3"/>
      <c r="B40" s="74" t="s">
        <v>64</v>
      </c>
      <c r="C40" s="77" t="s">
        <v>133</v>
      </c>
      <c r="D40" s="85">
        <v>1</v>
      </c>
      <c r="E40" s="77" t="s">
        <v>88</v>
      </c>
      <c r="F40" s="86">
        <v>25000</v>
      </c>
      <c r="G40" s="86">
        <f t="shared" si="1"/>
        <v>25000</v>
      </c>
    </row>
    <row r="41" spans="1:11" ht="12.75" customHeight="1" x14ac:dyDescent="0.25">
      <c r="A41" s="3"/>
      <c r="B41" s="74" t="s">
        <v>128</v>
      </c>
      <c r="C41" s="77" t="s">
        <v>133</v>
      </c>
      <c r="D41" s="85">
        <v>1</v>
      </c>
      <c r="E41" s="77" t="s">
        <v>89</v>
      </c>
      <c r="F41" s="86">
        <v>90000</v>
      </c>
      <c r="G41" s="86">
        <f t="shared" si="1"/>
        <v>90000</v>
      </c>
    </row>
    <row r="42" spans="1:11" ht="12.75" customHeight="1" x14ac:dyDescent="0.25">
      <c r="A42" s="3"/>
      <c r="B42" s="93" t="s">
        <v>130</v>
      </c>
      <c r="C42" s="77" t="s">
        <v>133</v>
      </c>
      <c r="D42" s="85">
        <v>1</v>
      </c>
      <c r="E42" s="77" t="s">
        <v>131</v>
      </c>
      <c r="F42" s="86">
        <v>15000</v>
      </c>
      <c r="G42" s="86">
        <f t="shared" si="1"/>
        <v>15000</v>
      </c>
    </row>
    <row r="43" spans="1:11" ht="12.75" customHeight="1" x14ac:dyDescent="0.25">
      <c r="A43" s="3"/>
      <c r="B43" s="74" t="s">
        <v>107</v>
      </c>
      <c r="C43" s="77" t="s">
        <v>133</v>
      </c>
      <c r="D43" s="85">
        <v>1</v>
      </c>
      <c r="E43" s="77" t="s">
        <v>90</v>
      </c>
      <c r="F43" s="86">
        <v>25000</v>
      </c>
      <c r="G43" s="86">
        <f t="shared" si="1"/>
        <v>25000</v>
      </c>
    </row>
    <row r="44" spans="1:11" ht="12.75" customHeight="1" x14ac:dyDescent="0.25">
      <c r="A44" s="3"/>
      <c r="B44" s="80" t="s">
        <v>25</v>
      </c>
      <c r="C44" s="82"/>
      <c r="D44" s="82"/>
      <c r="E44" s="82"/>
      <c r="F44" s="83"/>
      <c r="G44" s="84">
        <f>SUM(G38:G43)</f>
        <v>525000</v>
      </c>
    </row>
    <row r="45" spans="1:11" ht="12" customHeight="1" x14ac:dyDescent="0.25">
      <c r="A45" s="3"/>
      <c r="B45" s="17"/>
      <c r="C45" s="17"/>
      <c r="D45" s="17"/>
      <c r="E45" s="17"/>
      <c r="F45" s="19"/>
      <c r="G45" s="19"/>
    </row>
    <row r="46" spans="1:11" ht="12" customHeight="1" x14ac:dyDescent="0.25">
      <c r="A46" s="3"/>
      <c r="B46" s="72" t="s">
        <v>26</v>
      </c>
      <c r="C46" s="22"/>
      <c r="D46" s="22"/>
      <c r="E46" s="22"/>
      <c r="F46" s="21"/>
      <c r="G46" s="21"/>
    </row>
    <row r="47" spans="1:11" ht="24" customHeight="1" x14ac:dyDescent="0.25">
      <c r="A47" s="3"/>
      <c r="B47" s="76" t="s">
        <v>27</v>
      </c>
      <c r="C47" s="76" t="s">
        <v>28</v>
      </c>
      <c r="D47" s="76" t="s">
        <v>29</v>
      </c>
      <c r="E47" s="76" t="s">
        <v>17</v>
      </c>
      <c r="F47" s="76" t="s">
        <v>18</v>
      </c>
      <c r="G47" s="76" t="s">
        <v>19</v>
      </c>
      <c r="K47" s="2"/>
    </row>
    <row r="48" spans="1:11" ht="12.75" customHeight="1" x14ac:dyDescent="0.25">
      <c r="A48" s="3"/>
      <c r="B48" s="4" t="s">
        <v>30</v>
      </c>
      <c r="C48" s="81"/>
      <c r="D48" s="81"/>
      <c r="E48" s="81"/>
      <c r="F48" s="81"/>
      <c r="G48" s="81"/>
      <c r="K48" s="2"/>
    </row>
    <row r="49" spans="1:7" ht="12.75" customHeight="1" x14ac:dyDescent="0.25">
      <c r="A49" s="3"/>
      <c r="B49" s="5" t="s">
        <v>65</v>
      </c>
      <c r="C49" s="6" t="s">
        <v>87</v>
      </c>
      <c r="D49" s="7">
        <v>150</v>
      </c>
      <c r="E49" s="6" t="s">
        <v>92</v>
      </c>
      <c r="F49" s="8">
        <v>1000</v>
      </c>
      <c r="G49" s="8">
        <f>(D49*F49)</f>
        <v>150000</v>
      </c>
    </row>
    <row r="50" spans="1:7" ht="12.75" customHeight="1" x14ac:dyDescent="0.25">
      <c r="A50" s="3"/>
      <c r="B50" s="9" t="s">
        <v>66</v>
      </c>
      <c r="C50" s="6" t="s">
        <v>87</v>
      </c>
      <c r="D50" s="10">
        <v>100</v>
      </c>
      <c r="E50" s="11" t="s">
        <v>93</v>
      </c>
      <c r="F50" s="8">
        <v>1780</v>
      </c>
      <c r="G50" s="8">
        <f t="shared" ref="G50:G68" si="2">(D50*F50)</f>
        <v>178000</v>
      </c>
    </row>
    <row r="51" spans="1:7" ht="12.75" customHeight="1" x14ac:dyDescent="0.25">
      <c r="A51" s="3"/>
      <c r="B51" s="5" t="s">
        <v>67</v>
      </c>
      <c r="C51" s="6" t="s">
        <v>87</v>
      </c>
      <c r="D51" s="7">
        <v>150</v>
      </c>
      <c r="E51" s="6" t="s">
        <v>94</v>
      </c>
      <c r="F51" s="8">
        <v>1720</v>
      </c>
      <c r="G51" s="8">
        <f t="shared" si="2"/>
        <v>258000</v>
      </c>
    </row>
    <row r="52" spans="1:7" ht="12.75" customHeight="1" x14ac:dyDescent="0.25">
      <c r="A52" s="3"/>
      <c r="B52" s="4" t="s">
        <v>68</v>
      </c>
      <c r="C52" s="6"/>
      <c r="D52" s="7"/>
      <c r="E52" s="6"/>
      <c r="F52" s="8"/>
      <c r="G52" s="8">
        <f t="shared" si="2"/>
        <v>0</v>
      </c>
    </row>
    <row r="53" spans="1:7" ht="12.75" customHeight="1" x14ac:dyDescent="0.25">
      <c r="A53" s="3"/>
      <c r="B53" s="5" t="s">
        <v>134</v>
      </c>
      <c r="C53" s="11" t="s">
        <v>87</v>
      </c>
      <c r="D53" s="10">
        <v>8</v>
      </c>
      <c r="E53" s="11" t="s">
        <v>95</v>
      </c>
      <c r="F53" s="8">
        <v>16800</v>
      </c>
      <c r="G53" s="8">
        <f t="shared" si="2"/>
        <v>134400</v>
      </c>
    </row>
    <row r="54" spans="1:7" ht="12.75" customHeight="1" x14ac:dyDescent="0.25">
      <c r="A54" s="3"/>
      <c r="B54" s="5" t="s">
        <v>135</v>
      </c>
      <c r="C54" s="11" t="s">
        <v>91</v>
      </c>
      <c r="D54" s="7">
        <v>5</v>
      </c>
      <c r="E54" s="6" t="s">
        <v>83</v>
      </c>
      <c r="F54" s="8">
        <v>15000</v>
      </c>
      <c r="G54" s="8">
        <f t="shared" si="2"/>
        <v>75000</v>
      </c>
    </row>
    <row r="55" spans="1:7" ht="12.75" customHeight="1" x14ac:dyDescent="0.25">
      <c r="A55" s="3"/>
      <c r="B55" s="5" t="s">
        <v>136</v>
      </c>
      <c r="C55" s="11" t="s">
        <v>91</v>
      </c>
      <c r="D55" s="7">
        <v>5</v>
      </c>
      <c r="E55" s="6" t="s">
        <v>96</v>
      </c>
      <c r="F55" s="8">
        <v>82000</v>
      </c>
      <c r="G55" s="8">
        <f t="shared" si="2"/>
        <v>410000</v>
      </c>
    </row>
    <row r="56" spans="1:7" ht="12.75" customHeight="1" x14ac:dyDescent="0.25">
      <c r="A56" s="3"/>
      <c r="B56" s="5" t="s">
        <v>137</v>
      </c>
      <c r="C56" s="6" t="s">
        <v>87</v>
      </c>
      <c r="D56" s="7">
        <v>0.5</v>
      </c>
      <c r="E56" s="6" t="s">
        <v>110</v>
      </c>
      <c r="F56" s="8">
        <v>210000</v>
      </c>
      <c r="G56" s="8">
        <f t="shared" si="2"/>
        <v>105000</v>
      </c>
    </row>
    <row r="57" spans="1:7" ht="12.75" customHeight="1" x14ac:dyDescent="0.25">
      <c r="A57" s="3"/>
      <c r="B57" s="4" t="s">
        <v>31</v>
      </c>
      <c r="C57" s="6"/>
      <c r="D57" s="7"/>
      <c r="E57" s="6"/>
      <c r="F57" s="8"/>
      <c r="G57" s="8">
        <f t="shared" si="2"/>
        <v>0</v>
      </c>
    </row>
    <row r="58" spans="1:7" ht="12.75" customHeight="1" x14ac:dyDescent="0.25">
      <c r="A58" s="3"/>
      <c r="B58" s="5" t="s">
        <v>138</v>
      </c>
      <c r="C58" s="6" t="s">
        <v>91</v>
      </c>
      <c r="D58" s="7">
        <v>20</v>
      </c>
      <c r="E58" s="6" t="s">
        <v>83</v>
      </c>
      <c r="F58" s="8">
        <v>9000</v>
      </c>
      <c r="G58" s="8">
        <f t="shared" si="2"/>
        <v>180000</v>
      </c>
    </row>
    <row r="59" spans="1:7" ht="12.75" customHeight="1" x14ac:dyDescent="0.25">
      <c r="A59" s="3"/>
      <c r="B59" s="5" t="s">
        <v>139</v>
      </c>
      <c r="C59" s="6" t="s">
        <v>91</v>
      </c>
      <c r="D59" s="10">
        <v>2</v>
      </c>
      <c r="E59" s="6" t="s">
        <v>83</v>
      </c>
      <c r="F59" s="8">
        <v>15300</v>
      </c>
      <c r="G59" s="8">
        <f t="shared" si="2"/>
        <v>30600</v>
      </c>
    </row>
    <row r="60" spans="1:7" ht="12.75" customHeight="1" x14ac:dyDescent="0.25">
      <c r="A60" s="3"/>
      <c r="B60" s="5" t="s">
        <v>140</v>
      </c>
      <c r="C60" s="6" t="s">
        <v>91</v>
      </c>
      <c r="D60" s="10">
        <v>0.5</v>
      </c>
      <c r="E60" s="11" t="s">
        <v>109</v>
      </c>
      <c r="F60" s="8">
        <v>47000</v>
      </c>
      <c r="G60" s="8">
        <f t="shared" si="2"/>
        <v>23500</v>
      </c>
    </row>
    <row r="61" spans="1:7" ht="12.75" customHeight="1" x14ac:dyDescent="0.25">
      <c r="A61" s="3"/>
      <c r="B61" s="4" t="s">
        <v>69</v>
      </c>
      <c r="C61" s="11"/>
      <c r="D61" s="10"/>
      <c r="E61" s="11"/>
      <c r="F61" s="8"/>
      <c r="G61" s="8">
        <f t="shared" si="2"/>
        <v>0</v>
      </c>
    </row>
    <row r="62" spans="1:7" ht="12.75" customHeight="1" x14ac:dyDescent="0.25">
      <c r="A62" s="3"/>
      <c r="B62" s="5" t="s">
        <v>141</v>
      </c>
      <c r="C62" s="11" t="s">
        <v>91</v>
      </c>
      <c r="D62" s="10">
        <v>4</v>
      </c>
      <c r="E62" s="11" t="s">
        <v>111</v>
      </c>
      <c r="F62" s="8">
        <v>16510</v>
      </c>
      <c r="G62" s="8">
        <f t="shared" si="2"/>
        <v>66040</v>
      </c>
    </row>
    <row r="63" spans="1:7" ht="12.75" customHeight="1" x14ac:dyDescent="0.25">
      <c r="A63" s="3"/>
      <c r="B63" s="4" t="s">
        <v>70</v>
      </c>
      <c r="C63" s="11"/>
      <c r="D63" s="10"/>
      <c r="E63" s="11"/>
      <c r="F63" s="8"/>
      <c r="G63" s="8">
        <f t="shared" si="2"/>
        <v>0</v>
      </c>
    </row>
    <row r="64" spans="1:7" ht="12.75" customHeight="1" x14ac:dyDescent="0.25">
      <c r="A64" s="3"/>
      <c r="B64" s="5" t="s">
        <v>71</v>
      </c>
      <c r="C64" s="11" t="s">
        <v>91</v>
      </c>
      <c r="D64" s="10">
        <v>4</v>
      </c>
      <c r="E64" s="11" t="s">
        <v>108</v>
      </c>
      <c r="F64" s="8">
        <v>11000</v>
      </c>
      <c r="G64" s="8">
        <f t="shared" si="2"/>
        <v>44000</v>
      </c>
    </row>
    <row r="65" spans="1:7" ht="12.75" customHeight="1" x14ac:dyDescent="0.25">
      <c r="A65" s="3"/>
      <c r="B65" s="5" t="s">
        <v>72</v>
      </c>
      <c r="C65" s="11" t="s">
        <v>87</v>
      </c>
      <c r="D65" s="10">
        <v>2</v>
      </c>
      <c r="E65" s="11" t="s">
        <v>97</v>
      </c>
      <c r="F65" s="8">
        <v>5700</v>
      </c>
      <c r="G65" s="8">
        <f t="shared" si="2"/>
        <v>11400</v>
      </c>
    </row>
    <row r="66" spans="1:7" ht="12.75" customHeight="1" x14ac:dyDescent="0.25">
      <c r="A66" s="3"/>
      <c r="B66" s="5" t="s">
        <v>73</v>
      </c>
      <c r="C66" s="11" t="s">
        <v>91</v>
      </c>
      <c r="D66" s="10">
        <v>4</v>
      </c>
      <c r="E66" s="11" t="s">
        <v>111</v>
      </c>
      <c r="F66" s="8">
        <v>9000</v>
      </c>
      <c r="G66" s="8">
        <f t="shared" si="2"/>
        <v>36000</v>
      </c>
    </row>
    <row r="67" spans="1:7" ht="12.75" customHeight="1" x14ac:dyDescent="0.25">
      <c r="A67" s="3"/>
      <c r="B67" s="4" t="s">
        <v>74</v>
      </c>
      <c r="C67" s="11"/>
      <c r="D67" s="10"/>
      <c r="E67" s="11"/>
      <c r="F67" s="8"/>
      <c r="G67" s="8">
        <f t="shared" si="2"/>
        <v>0</v>
      </c>
    </row>
    <row r="68" spans="1:7" ht="12.75" customHeight="1" x14ac:dyDescent="0.25">
      <c r="A68" s="3"/>
      <c r="B68" s="5" t="s">
        <v>75</v>
      </c>
      <c r="C68" s="11" t="s">
        <v>91</v>
      </c>
      <c r="D68" s="7">
        <v>20</v>
      </c>
      <c r="E68" s="6" t="s">
        <v>98</v>
      </c>
      <c r="F68" s="8">
        <v>21000</v>
      </c>
      <c r="G68" s="8">
        <f t="shared" si="2"/>
        <v>420000</v>
      </c>
    </row>
    <row r="69" spans="1:7" ht="13.5" customHeight="1" x14ac:dyDescent="0.25">
      <c r="A69" s="3"/>
      <c r="B69" s="80" t="s">
        <v>32</v>
      </c>
      <c r="C69" s="82"/>
      <c r="D69" s="82"/>
      <c r="E69" s="82"/>
      <c r="F69" s="83"/>
      <c r="G69" s="84">
        <f>SUM(G48:G68)</f>
        <v>2121940</v>
      </c>
    </row>
    <row r="70" spans="1:7" ht="12" customHeight="1" x14ac:dyDescent="0.25">
      <c r="A70" s="3"/>
      <c r="B70" s="17"/>
      <c r="C70" s="17"/>
      <c r="D70" s="17"/>
      <c r="E70" s="23"/>
      <c r="F70" s="19"/>
      <c r="G70" s="19"/>
    </row>
    <row r="71" spans="1:7" ht="12" customHeight="1" x14ac:dyDescent="0.25">
      <c r="A71" s="3"/>
      <c r="B71" s="72" t="s">
        <v>33</v>
      </c>
      <c r="C71" s="22"/>
      <c r="D71" s="22"/>
      <c r="E71" s="22"/>
      <c r="F71" s="21"/>
      <c r="G71" s="21"/>
    </row>
    <row r="72" spans="1:7" ht="24" customHeight="1" x14ac:dyDescent="0.25">
      <c r="A72" s="3"/>
      <c r="B72" s="73" t="s">
        <v>34</v>
      </c>
      <c r="C72" s="76" t="s">
        <v>28</v>
      </c>
      <c r="D72" s="76" t="s">
        <v>29</v>
      </c>
      <c r="E72" s="73" t="s">
        <v>17</v>
      </c>
      <c r="F72" s="76" t="s">
        <v>18</v>
      </c>
      <c r="G72" s="73" t="s">
        <v>19</v>
      </c>
    </row>
    <row r="73" spans="1:7" ht="12.75" customHeight="1" x14ac:dyDescent="0.25">
      <c r="A73" s="3"/>
      <c r="B73" s="74" t="s">
        <v>76</v>
      </c>
      <c r="C73" s="6" t="s">
        <v>132</v>
      </c>
      <c r="D73" s="8">
        <v>2</v>
      </c>
      <c r="E73" s="77" t="s">
        <v>86</v>
      </c>
      <c r="F73" s="8">
        <v>75000</v>
      </c>
      <c r="G73" s="8">
        <f t="shared" ref="G73:G77" si="3">(D73*F73)</f>
        <v>150000</v>
      </c>
    </row>
    <row r="74" spans="1:7" ht="12.75" customHeight="1" x14ac:dyDescent="0.25">
      <c r="A74" s="3"/>
      <c r="B74" s="74" t="s">
        <v>77</v>
      </c>
      <c r="C74" s="6" t="s">
        <v>114</v>
      </c>
      <c r="D74" s="8">
        <v>1200</v>
      </c>
      <c r="E74" s="77" t="s">
        <v>99</v>
      </c>
      <c r="F74" s="8">
        <v>200</v>
      </c>
      <c r="G74" s="8">
        <f t="shared" si="3"/>
        <v>240000</v>
      </c>
    </row>
    <row r="75" spans="1:7" ht="12.75" customHeight="1" x14ac:dyDescent="0.25">
      <c r="A75" s="3"/>
      <c r="B75" s="74" t="s">
        <v>78</v>
      </c>
      <c r="C75" s="6" t="s">
        <v>132</v>
      </c>
      <c r="D75" s="8">
        <v>7</v>
      </c>
      <c r="E75" s="77" t="s">
        <v>96</v>
      </c>
      <c r="F75" s="8">
        <v>30000</v>
      </c>
      <c r="G75" s="8">
        <f t="shared" si="3"/>
        <v>210000</v>
      </c>
    </row>
    <row r="76" spans="1:7" ht="12.75" customHeight="1" x14ac:dyDescent="0.25">
      <c r="A76" s="3"/>
      <c r="B76" s="74" t="s">
        <v>120</v>
      </c>
      <c r="C76" s="6" t="s">
        <v>132</v>
      </c>
      <c r="D76" s="8">
        <v>1</v>
      </c>
      <c r="E76" s="77" t="s">
        <v>112</v>
      </c>
      <c r="F76" s="8">
        <v>33515</v>
      </c>
      <c r="G76" s="8">
        <f>D76*F76</f>
        <v>33515</v>
      </c>
    </row>
    <row r="77" spans="1:7" ht="12.75" customHeight="1" x14ac:dyDescent="0.25">
      <c r="A77" s="3"/>
      <c r="B77" s="74" t="s">
        <v>79</v>
      </c>
      <c r="C77" s="6" t="s">
        <v>113</v>
      </c>
      <c r="D77" s="8">
        <v>1</v>
      </c>
      <c r="E77" s="77" t="s">
        <v>112</v>
      </c>
      <c r="F77" s="8">
        <v>35000</v>
      </c>
      <c r="G77" s="8">
        <f t="shared" si="3"/>
        <v>35000</v>
      </c>
    </row>
    <row r="78" spans="1:7" ht="13.5" customHeight="1" x14ac:dyDescent="0.25">
      <c r="A78" s="3"/>
      <c r="B78" s="75" t="s">
        <v>35</v>
      </c>
      <c r="C78" s="78"/>
      <c r="D78" s="78"/>
      <c r="E78" s="78"/>
      <c r="F78" s="79"/>
      <c r="G78" s="95">
        <f>SUM(G73:G77)</f>
        <v>668515</v>
      </c>
    </row>
    <row r="79" spans="1:7" ht="12" customHeight="1" x14ac:dyDescent="0.25">
      <c r="A79" s="3"/>
      <c r="B79" s="17"/>
      <c r="C79" s="17"/>
      <c r="D79" s="17"/>
      <c r="E79" s="17"/>
      <c r="F79" s="19"/>
      <c r="G79" s="19"/>
    </row>
    <row r="80" spans="1:7" ht="12" customHeight="1" x14ac:dyDescent="0.25">
      <c r="A80" s="3"/>
      <c r="B80" s="62" t="s">
        <v>36</v>
      </c>
      <c r="C80" s="63"/>
      <c r="D80" s="63"/>
      <c r="E80" s="63"/>
      <c r="F80" s="63"/>
      <c r="G80" s="64">
        <f>G29+G44+G69+G78</f>
        <v>7270455</v>
      </c>
    </row>
    <row r="81" spans="1:7" ht="12" customHeight="1" x14ac:dyDescent="0.25">
      <c r="A81" s="3"/>
      <c r="B81" s="65" t="s">
        <v>37</v>
      </c>
      <c r="C81" s="25"/>
      <c r="D81" s="25"/>
      <c r="E81" s="25"/>
      <c r="F81" s="25"/>
      <c r="G81" s="66">
        <f>G80*0.05</f>
        <v>363522.75</v>
      </c>
    </row>
    <row r="82" spans="1:7" ht="12" customHeight="1" x14ac:dyDescent="0.25">
      <c r="A82" s="3"/>
      <c r="B82" s="67" t="s">
        <v>38</v>
      </c>
      <c r="C82" s="24"/>
      <c r="D82" s="24"/>
      <c r="E82" s="24"/>
      <c r="F82" s="24"/>
      <c r="G82" s="68">
        <f>G81+G80</f>
        <v>7633977.75</v>
      </c>
    </row>
    <row r="83" spans="1:7" ht="12" customHeight="1" x14ac:dyDescent="0.25">
      <c r="A83" s="3"/>
      <c r="B83" s="65" t="s">
        <v>39</v>
      </c>
      <c r="C83" s="25"/>
      <c r="D83" s="25"/>
      <c r="E83" s="25"/>
      <c r="F83" s="25"/>
      <c r="G83" s="66">
        <f>G12</f>
        <v>13500000</v>
      </c>
    </row>
    <row r="84" spans="1:7" ht="12" customHeight="1" x14ac:dyDescent="0.25">
      <c r="A84" s="3"/>
      <c r="B84" s="69" t="s">
        <v>40</v>
      </c>
      <c r="C84" s="70"/>
      <c r="D84" s="70"/>
      <c r="E84" s="70"/>
      <c r="F84" s="70"/>
      <c r="G84" s="71">
        <f>G83-G82</f>
        <v>5866022.25</v>
      </c>
    </row>
    <row r="85" spans="1:7" ht="12" customHeight="1" x14ac:dyDescent="0.25">
      <c r="A85" s="3"/>
      <c r="B85" s="28" t="s">
        <v>122</v>
      </c>
      <c r="C85" s="26"/>
      <c r="D85" s="26"/>
      <c r="E85" s="26"/>
      <c r="F85" s="26"/>
      <c r="G85" s="36"/>
    </row>
    <row r="86" spans="1:7" ht="12.75" customHeight="1" thickBot="1" x14ac:dyDescent="0.3">
      <c r="A86" s="3"/>
      <c r="B86" s="29"/>
      <c r="C86" s="26"/>
      <c r="D86" s="26"/>
      <c r="E86" s="26"/>
      <c r="F86" s="26"/>
      <c r="G86" s="36"/>
    </row>
    <row r="87" spans="1:7" ht="12" customHeight="1" x14ac:dyDescent="0.25">
      <c r="A87" s="3"/>
      <c r="B87" s="40" t="s">
        <v>121</v>
      </c>
      <c r="C87" s="41"/>
      <c r="D87" s="41"/>
      <c r="E87" s="41"/>
      <c r="F87" s="42"/>
      <c r="G87" s="36"/>
    </row>
    <row r="88" spans="1:7" ht="12" customHeight="1" x14ac:dyDescent="0.25">
      <c r="A88" s="3"/>
      <c r="B88" s="43" t="s">
        <v>41</v>
      </c>
      <c r="C88" s="27"/>
      <c r="D88" s="27"/>
      <c r="E88" s="27"/>
      <c r="F88" s="44"/>
      <c r="G88" s="36"/>
    </row>
    <row r="89" spans="1:7" ht="12" customHeight="1" x14ac:dyDescent="0.25">
      <c r="A89" s="3"/>
      <c r="B89" s="43" t="s">
        <v>42</v>
      </c>
      <c r="C89" s="27"/>
      <c r="D89" s="27"/>
      <c r="E89" s="27"/>
      <c r="F89" s="44"/>
      <c r="G89" s="36"/>
    </row>
    <row r="90" spans="1:7" ht="12" customHeight="1" x14ac:dyDescent="0.25">
      <c r="A90" s="3"/>
      <c r="B90" s="43" t="s">
        <v>43</v>
      </c>
      <c r="C90" s="27"/>
      <c r="D90" s="27"/>
      <c r="E90" s="27"/>
      <c r="F90" s="44"/>
      <c r="G90" s="36"/>
    </row>
    <row r="91" spans="1:7" ht="12" customHeight="1" x14ac:dyDescent="0.25">
      <c r="A91" s="3"/>
      <c r="B91" s="43" t="s">
        <v>44</v>
      </c>
      <c r="C91" s="27"/>
      <c r="D91" s="27"/>
      <c r="E91" s="27"/>
      <c r="F91" s="44"/>
      <c r="G91" s="36"/>
    </row>
    <row r="92" spans="1:7" ht="12" customHeight="1" x14ac:dyDescent="0.25">
      <c r="A92" s="3"/>
      <c r="B92" s="43" t="s">
        <v>45</v>
      </c>
      <c r="C92" s="27"/>
      <c r="D92" s="27"/>
      <c r="E92" s="27"/>
      <c r="F92" s="44"/>
      <c r="G92" s="36"/>
    </row>
    <row r="93" spans="1:7" ht="12" customHeight="1" thickBot="1" x14ac:dyDescent="0.3">
      <c r="A93" s="3"/>
      <c r="B93" s="45" t="s">
        <v>46</v>
      </c>
      <c r="C93" s="46"/>
      <c r="D93" s="46"/>
      <c r="E93" s="46"/>
      <c r="F93" s="47"/>
      <c r="G93" s="36"/>
    </row>
    <row r="94" spans="1:7" ht="12" customHeight="1" x14ac:dyDescent="0.25">
      <c r="A94" s="3"/>
      <c r="B94" s="29"/>
      <c r="C94" s="27"/>
      <c r="D94" s="27"/>
      <c r="E94" s="27"/>
      <c r="F94" s="27"/>
      <c r="G94" s="36"/>
    </row>
    <row r="95" spans="1:7" ht="12" customHeight="1" x14ac:dyDescent="0.25">
      <c r="A95" s="3"/>
      <c r="B95" s="96" t="s">
        <v>47</v>
      </c>
      <c r="C95" s="97"/>
      <c r="D95" s="48"/>
      <c r="E95" s="30"/>
      <c r="F95" s="30"/>
      <c r="G95" s="36"/>
    </row>
    <row r="96" spans="1:7" ht="12" customHeight="1" x14ac:dyDescent="0.25">
      <c r="A96" s="3"/>
      <c r="B96" s="49" t="s">
        <v>34</v>
      </c>
      <c r="C96" s="50" t="s">
        <v>48</v>
      </c>
      <c r="D96" s="51" t="s">
        <v>49</v>
      </c>
      <c r="E96" s="30"/>
      <c r="F96" s="30"/>
      <c r="G96" s="36"/>
    </row>
    <row r="97" spans="1:7" ht="12" customHeight="1" x14ac:dyDescent="0.25">
      <c r="A97" s="3"/>
      <c r="B97" s="52" t="s">
        <v>50</v>
      </c>
      <c r="C97" s="53">
        <f>G29</f>
        <v>3955000</v>
      </c>
      <c r="D97" s="54">
        <f>(C97/C103)</f>
        <v>0.51807853382857971</v>
      </c>
      <c r="E97" s="30"/>
      <c r="F97" s="30"/>
      <c r="G97" s="36"/>
    </row>
    <row r="98" spans="1:7" ht="12" customHeight="1" x14ac:dyDescent="0.25">
      <c r="A98" s="3"/>
      <c r="B98" s="52" t="s">
        <v>51</v>
      </c>
      <c r="C98" s="55">
        <v>0</v>
      </c>
      <c r="D98" s="54">
        <v>0</v>
      </c>
      <c r="E98" s="30"/>
      <c r="F98" s="30"/>
      <c r="G98" s="36"/>
    </row>
    <row r="99" spans="1:7" ht="12" customHeight="1" x14ac:dyDescent="0.25">
      <c r="A99" s="3"/>
      <c r="B99" s="52" t="s">
        <v>52</v>
      </c>
      <c r="C99" s="53">
        <f>G44</f>
        <v>525000</v>
      </c>
      <c r="D99" s="54">
        <f>(C99/C103)</f>
        <v>6.8771486791404393E-2</v>
      </c>
      <c r="E99" s="30"/>
      <c r="F99" s="30"/>
      <c r="G99" s="36"/>
    </row>
    <row r="100" spans="1:7" ht="12" customHeight="1" x14ac:dyDescent="0.25">
      <c r="A100" s="3"/>
      <c r="B100" s="52" t="s">
        <v>27</v>
      </c>
      <c r="C100" s="53">
        <f>G69</f>
        <v>2121940</v>
      </c>
      <c r="D100" s="54">
        <f>(C100/C103)</f>
        <v>0.27795994034695737</v>
      </c>
      <c r="E100" s="30"/>
      <c r="F100" s="30"/>
      <c r="G100" s="36"/>
    </row>
    <row r="101" spans="1:7" ht="12" customHeight="1" x14ac:dyDescent="0.25">
      <c r="A101" s="3"/>
      <c r="B101" s="52" t="s">
        <v>53</v>
      </c>
      <c r="C101" s="56">
        <f>G78</f>
        <v>668515</v>
      </c>
      <c r="D101" s="54">
        <f>(C101/C103)</f>
        <v>8.7570991414010868E-2</v>
      </c>
      <c r="E101" s="31"/>
      <c r="F101" s="31"/>
      <c r="G101" s="36"/>
    </row>
    <row r="102" spans="1:7" ht="12" customHeight="1" x14ac:dyDescent="0.25">
      <c r="A102" s="3"/>
      <c r="B102" s="52" t="s">
        <v>54</v>
      </c>
      <c r="C102" s="56">
        <f>G81</f>
        <v>363522.75</v>
      </c>
      <c r="D102" s="54">
        <f>(C102/C103)</f>
        <v>4.7619047619047616E-2</v>
      </c>
      <c r="E102" s="31"/>
      <c r="F102" s="31"/>
      <c r="G102" s="36"/>
    </row>
    <row r="103" spans="1:7" ht="12" customHeight="1" x14ac:dyDescent="0.25">
      <c r="A103" s="3"/>
      <c r="B103" s="49" t="s">
        <v>55</v>
      </c>
      <c r="C103" s="57">
        <f>SUM(C97:C102)</f>
        <v>7633977.75</v>
      </c>
      <c r="D103" s="58">
        <f>SUM(D97:D102)</f>
        <v>1</v>
      </c>
      <c r="E103" s="31"/>
      <c r="F103" s="31"/>
      <c r="G103" s="36"/>
    </row>
    <row r="104" spans="1:7" ht="12" customHeight="1" x14ac:dyDescent="0.25">
      <c r="A104" s="3"/>
      <c r="B104" s="29"/>
      <c r="C104" s="26"/>
      <c r="D104" s="26"/>
      <c r="E104" s="26"/>
      <c r="F104" s="26"/>
      <c r="G104" s="36"/>
    </row>
    <row r="105" spans="1:7" ht="12" customHeight="1" x14ac:dyDescent="0.25">
      <c r="A105" s="3"/>
      <c r="B105" s="39"/>
      <c r="C105" s="26"/>
      <c r="D105" s="26"/>
      <c r="E105" s="26"/>
      <c r="F105" s="26"/>
      <c r="G105" s="36"/>
    </row>
    <row r="106" spans="1:7" ht="12" customHeight="1" x14ac:dyDescent="0.25">
      <c r="A106" s="3"/>
      <c r="B106" s="59"/>
      <c r="C106" s="60" t="s">
        <v>118</v>
      </c>
      <c r="D106" s="59"/>
      <c r="E106" s="59"/>
      <c r="F106" s="31"/>
      <c r="G106" s="36"/>
    </row>
    <row r="107" spans="1:7" ht="12" customHeight="1" x14ac:dyDescent="0.25">
      <c r="A107" s="3"/>
      <c r="B107" s="49" t="s">
        <v>116</v>
      </c>
      <c r="C107" s="61">
        <v>40000</v>
      </c>
      <c r="D107" s="61">
        <v>45000</v>
      </c>
      <c r="E107" s="61">
        <v>50000</v>
      </c>
      <c r="F107" s="32"/>
      <c r="G107" s="37"/>
    </row>
    <row r="108" spans="1:7" ht="12" customHeight="1" x14ac:dyDescent="0.25">
      <c r="A108" s="3"/>
      <c r="B108" s="49" t="s">
        <v>117</v>
      </c>
      <c r="C108" s="61">
        <f>(G82/C107)</f>
        <v>190.84944375000001</v>
      </c>
      <c r="D108" s="61">
        <f>(G82/D107)</f>
        <v>169.64394999999999</v>
      </c>
      <c r="E108" s="61">
        <f>(G82/E107)</f>
        <v>152.67955499999999</v>
      </c>
      <c r="F108" s="32"/>
      <c r="G108" s="37"/>
    </row>
    <row r="109" spans="1:7" ht="12" customHeight="1" x14ac:dyDescent="0.25">
      <c r="A109" s="3"/>
      <c r="B109" s="28" t="s">
        <v>56</v>
      </c>
      <c r="C109" s="27"/>
      <c r="D109" s="27"/>
      <c r="E109" s="27"/>
      <c r="F109" s="27"/>
      <c r="G109" s="18"/>
    </row>
  </sheetData>
  <mergeCells count="8">
    <mergeCell ref="B95:C9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771653543307086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Manzano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2023-02-13T13:43:59Z</cp:lastPrinted>
  <dcterms:created xsi:type="dcterms:W3CDTF">2020-11-27T12:49:26Z</dcterms:created>
  <dcterms:modified xsi:type="dcterms:W3CDTF">2023-03-21T17:30:40Z</dcterms:modified>
</cp:coreProperties>
</file>