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MELON con TUNE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22" i="1" l="1"/>
  <c r="G23" i="1"/>
  <c r="G24" i="1"/>
  <c r="G25" i="1"/>
  <c r="G26" i="1"/>
  <c r="G27" i="1"/>
  <c r="G28" i="1"/>
  <c r="G29" i="1"/>
  <c r="G30" i="1"/>
  <c r="G21" i="1"/>
  <c r="G41" i="1"/>
  <c r="G42" i="1"/>
  <c r="G43" i="1"/>
  <c r="G44" i="1"/>
  <c r="G45" i="1"/>
  <c r="G40" i="1"/>
  <c r="G52" i="1"/>
  <c r="G53" i="1"/>
  <c r="G54" i="1"/>
  <c r="G55" i="1"/>
  <c r="G56" i="1"/>
  <c r="G58" i="1"/>
  <c r="G59" i="1"/>
  <c r="G60" i="1"/>
  <c r="G61" i="1"/>
  <c r="G63" i="1"/>
  <c r="G65" i="1"/>
  <c r="G66" i="1"/>
  <c r="G69" i="1"/>
  <c r="G70" i="1"/>
  <c r="G50" i="1"/>
  <c r="G71" i="1"/>
  <c r="G46" i="1" l="1"/>
  <c r="G68" i="1"/>
  <c r="G72" i="1" s="1"/>
  <c r="G12" i="1" l="1"/>
  <c r="G77" i="1"/>
  <c r="G76" i="1"/>
  <c r="G78" i="1" l="1"/>
  <c r="C102" i="1" s="1"/>
  <c r="G83" i="1"/>
  <c r="C101" i="1" l="1"/>
  <c r="C100" i="1"/>
  <c r="G31" i="1"/>
  <c r="C98" i="1" s="1"/>
  <c r="G80" i="1" l="1"/>
  <c r="G81" i="1" l="1"/>
  <c r="G82" i="1" l="1"/>
  <c r="G84" i="1" s="1"/>
  <c r="C103" i="1"/>
  <c r="C109" i="1" l="1"/>
  <c r="C104" i="1"/>
  <c r="D103" i="1" s="1"/>
  <c r="D109" i="1"/>
  <c r="E109" i="1"/>
  <c r="D101" i="1" l="1"/>
  <c r="D98" i="1"/>
  <c r="D100" i="1"/>
  <c r="D102" i="1"/>
  <c r="D104" i="1" l="1"/>
</calcChain>
</file>

<file path=xl/sharedStrings.xml><?xml version="1.0" encoding="utf-8"?>
<sst xmlns="http://schemas.openxmlformats.org/spreadsheetml/2006/main" count="204" uniqueCount="138">
  <si>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</si>
  <si>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</si>
  <si>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</si>
  <si>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</si>
  <si>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</si>
  <si>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</si>
  <si>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</si>
  <si>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</si>
  <si>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</si>
  <si>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</si>
  <si>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</si>
  <si>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</si>
  <si>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</si>
  <si>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</si>
  <si>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</si>
  <si>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</si>
  <si>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</si>
  <si>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</si>
  <si>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</si>
  <si>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</si>
  <si>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</si>
  <si>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</si>
  <si>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</si>
  <si>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</si>
  <si>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</si>
  <si>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</si>
  <si>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</si>
  <si>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</si>
  <si>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</si>
  <si>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</si>
  <si>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</si>
  <si>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</si>
  <si>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</si>
  <si>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</si>
  <si>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</si>
  <si>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</si>
  <si>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</si>
  <si>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</si>
  <si>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</si>
  <si>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</si>
  <si>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</si>
  <si>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</si>
  <si>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</si>
  <si>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</si>
  <si>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</si>
  <si>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</si>
  <si>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</si>
  <si>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</si>
  <si>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</si>
  <si>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</si>
  <si>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</si>
  <si>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</si>
  <si>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</si>
  <si>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</si>
  <si>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</si>
  <si>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</si>
  <si>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</si>
  <si>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</si>
  <si>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</si>
  <si>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</si>
  <si>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</si>
  <si>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Las Cabras</t>
  </si>
  <si>
    <t>Octubre</t>
  </si>
  <si>
    <t>Diciembre</t>
  </si>
  <si>
    <t>Nitrato de potasio</t>
  </si>
  <si>
    <t>lt</t>
  </si>
  <si>
    <t>FUNGICIDAS</t>
  </si>
  <si>
    <t>Bravo 720</t>
  </si>
  <si>
    <t>noviembre</t>
  </si>
  <si>
    <t>c/u</t>
  </si>
  <si>
    <t>B. O'Higgins</t>
  </si>
  <si>
    <t>Sept.</t>
  </si>
  <si>
    <t>Rastrajes (3)</t>
  </si>
  <si>
    <t>Postura de mulch</t>
  </si>
  <si>
    <t>Tractoelevador</t>
  </si>
  <si>
    <t>Mezcla hortalicera</t>
  </si>
  <si>
    <t>Sept. - Oct.</t>
  </si>
  <si>
    <t>Sept. - Nov.</t>
  </si>
  <si>
    <t>Centurion Super</t>
  </si>
  <si>
    <t>Amistar Opti</t>
  </si>
  <si>
    <t>Defense 80 WP</t>
  </si>
  <si>
    <t>Nov</t>
  </si>
  <si>
    <t>Cinta Riego</t>
  </si>
  <si>
    <t>m</t>
  </si>
  <si>
    <t>Agosto</t>
  </si>
  <si>
    <t>rollo 1000 mt</t>
  </si>
  <si>
    <t>2.  Precio de Insumos corresponde a  precios  colocados en el predio del agricultor.</t>
  </si>
  <si>
    <t>3. Precio esperado por ventas corresponde a precio colocado en el domicilio del agricultor.</t>
  </si>
  <si>
    <t>7. Plantacion 60 cm sobre hilera, 2,5 entre hilera</t>
  </si>
  <si>
    <t>RENDIMIENTO (Un/Há.)</t>
  </si>
  <si>
    <t>Rendimiento (Un/hà)</t>
  </si>
  <si>
    <t>Costo unitario ($/Un) (*)</t>
  </si>
  <si>
    <t>MELON CON TUNEL</t>
  </si>
  <si>
    <t>Early Dew, Nun de miel.</t>
  </si>
  <si>
    <t>Medio</t>
  </si>
  <si>
    <t>Nov -Dic</t>
  </si>
  <si>
    <t>Mercado mayorista</t>
  </si>
  <si>
    <t>Nov.-Dic.</t>
  </si>
  <si>
    <t>Heladas, lluvias</t>
  </si>
  <si>
    <t>Colocación de mulch</t>
  </si>
  <si>
    <t>Colocación de arcos y túnel</t>
  </si>
  <si>
    <t>Plantación</t>
  </si>
  <si>
    <t>Manejo de túneles</t>
  </si>
  <si>
    <t>Agosto a Oct.</t>
  </si>
  <si>
    <t>Sacar túneles</t>
  </si>
  <si>
    <t>Control malezas manual</t>
  </si>
  <si>
    <t>Sept. a Nov.</t>
  </si>
  <si>
    <t>Aplicación de fertilizantes</t>
  </si>
  <si>
    <t>Oct. y Nov.</t>
  </si>
  <si>
    <t>Manejo de guías</t>
  </si>
  <si>
    <t>Aplicación de pesticidas</t>
  </si>
  <si>
    <t>Agosto a Dic.</t>
  </si>
  <si>
    <t>Cosecha y carga</t>
  </si>
  <si>
    <t>Nov - Dic.</t>
  </si>
  <si>
    <t>Melgadura, mesa</t>
  </si>
  <si>
    <t>Acarreo de insumos</t>
  </si>
  <si>
    <t>Agosto - Nov.</t>
  </si>
  <si>
    <t>nov. - Dic.</t>
  </si>
  <si>
    <t>PLANTINES</t>
  </si>
  <si>
    <t>Urea granulada</t>
  </si>
  <si>
    <t>Muriato de Potasio</t>
  </si>
  <si>
    <t>Terrasorb Foliar</t>
  </si>
  <si>
    <t>Previcur Energy 840 CL</t>
  </si>
  <si>
    <t>Sept</t>
  </si>
  <si>
    <t>Oct. - Nov.</t>
  </si>
  <si>
    <t>Evisect</t>
  </si>
  <si>
    <t>Karate Zeon 5 CS</t>
  </si>
  <si>
    <t>Plástico para túnel</t>
  </si>
  <si>
    <t>Manto térmico</t>
  </si>
  <si>
    <t>m2</t>
  </si>
  <si>
    <t>Ago. - Sept.</t>
  </si>
  <si>
    <t>Arcos de fierro</t>
  </si>
  <si>
    <t>julio</t>
  </si>
  <si>
    <t>Servicio polinizacion</t>
  </si>
  <si>
    <t>unidad</t>
  </si>
  <si>
    <t>PRECIO ESPERADO ($/UNID)</t>
  </si>
  <si>
    <t>ESCENARIOS COSTO UNITARIO  ($/uni)</t>
  </si>
  <si>
    <t>Mulch 0,15 mcr x 1 mt ancho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</si>
</sst>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6" fontId="16" fillId="0" borderId="16" applyFont="0" applyFill="0" applyBorder="0" applyAlignment="0" applyProtection="0"/>
    <xf numFmtId="41" fontId="17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5" borderId="19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164" fontId="1" fillId="5" borderId="21" xfId="0" applyNumberFormat="1" applyFont="1" applyFill="1" applyBorder="1" applyAlignment="1">
      <alignment vertical="center"/>
    </xf>
    <xf numFmtId="49" fontId="1" fillId="3" borderId="22" xfId="0" applyNumberFormat="1" applyFont="1" applyFill="1" applyBorder="1" applyAlignment="1">
      <alignment vertical="center"/>
    </xf>
    <xf numFmtId="164" fontId="1" fillId="3" borderId="23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1" fillId="6" borderId="26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7" xfId="0" applyNumberFormat="1" applyFont="1" applyFill="1" applyBorder="1" applyAlignment="1">
      <alignment vertical="center"/>
    </xf>
    <xf numFmtId="49" fontId="12" fillId="8" borderId="28" xfId="0" applyNumberFormat="1" applyFont="1" applyFill="1" applyBorder="1" applyAlignment="1"/>
    <xf numFmtId="49" fontId="10" fillId="2" borderId="29" xfId="0" applyNumberFormat="1" applyFont="1" applyFill="1" applyBorder="1" applyAlignment="1">
      <alignment vertical="center"/>
    </xf>
    <xf numFmtId="9" fontId="12" fillId="2" borderId="30" xfId="0" applyNumberFormat="1" applyFont="1" applyFill="1" applyBorder="1" applyAlignment="1"/>
    <xf numFmtId="49" fontId="10" fillId="8" borderId="31" xfId="0" applyNumberFormat="1" applyFont="1" applyFill="1" applyBorder="1" applyAlignment="1">
      <alignment vertical="center"/>
    </xf>
    <xf numFmtId="165" fontId="10" fillId="8" borderId="32" xfId="0" applyNumberFormat="1" applyFont="1" applyFill="1" applyBorder="1" applyAlignment="1">
      <alignment vertical="center"/>
    </xf>
    <xf numFmtId="9" fontId="10" fillId="8" borderId="33" xfId="0" applyNumberFormat="1" applyFont="1" applyFill="1" applyBorder="1" applyAlignment="1">
      <alignment vertical="center"/>
    </xf>
    <xf numFmtId="0" fontId="12" fillId="9" borderId="36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7" xfId="0" applyNumberFormat="1" applyFont="1" applyFill="1" applyBorder="1" applyAlignment="1">
      <alignment vertical="center"/>
    </xf>
    <xf numFmtId="0" fontId="12" fillId="2" borderId="38" xfId="0" applyFont="1" applyFill="1" applyBorder="1" applyAlignment="1"/>
    <xf numFmtId="0" fontId="12" fillId="2" borderId="39" xfId="0" applyFont="1" applyFill="1" applyBorder="1" applyAlignment="1"/>
    <xf numFmtId="49" fontId="12" fillId="2" borderId="40" xfId="0" applyNumberFormat="1" applyFont="1" applyFill="1" applyBorder="1" applyAlignment="1">
      <alignment vertical="center"/>
    </xf>
    <xf numFmtId="0" fontId="12" fillId="2" borderId="41" xfId="0" applyFont="1" applyFill="1" applyBorder="1" applyAlignment="1"/>
    <xf numFmtId="49" fontId="12" fillId="2" borderId="42" xfId="0" applyNumberFormat="1" applyFont="1" applyFill="1" applyBorder="1" applyAlignment="1">
      <alignment vertical="center"/>
    </xf>
    <xf numFmtId="0" fontId="12" fillId="2" borderId="43" xfId="0" applyFont="1" applyFill="1" applyBorder="1" applyAlignment="1"/>
    <xf numFmtId="0" fontId="12" fillId="2" borderId="44" xfId="0" applyFont="1" applyFill="1" applyBorder="1" applyAlignment="1"/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5" xfId="0" applyFont="1" applyFill="1" applyBorder="1" applyAlignment="1">
      <alignment vertical="center"/>
    </xf>
    <xf numFmtId="49" fontId="10" fillId="8" borderId="46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165" fontId="10" fillId="8" borderId="32" xfId="0" applyNumberFormat="1" applyFont="1" applyFill="1" applyBorder="1" applyAlignment="1">
      <alignment horizontal="center" vertical="center"/>
    </xf>
    <xf numFmtId="165" fontId="10" fillId="8" borderId="33" xfId="0" applyNumberFormat="1" applyFont="1" applyFill="1" applyBorder="1" applyAlignment="1">
      <alignment horizontal="center" vertical="center"/>
    </xf>
    <xf numFmtId="49" fontId="15" fillId="9" borderId="34" xfId="0" applyNumberFormat="1" applyFont="1" applyFill="1" applyBorder="1" applyAlignment="1">
      <alignment vertical="center"/>
    </xf>
    <xf numFmtId="0" fontId="10" fillId="9" borderId="35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50" xfId="0" applyNumberFormat="1" applyFont="1" applyFill="1" applyBorder="1" applyAlignment="1">
      <alignment vertical="center" wrapText="1"/>
    </xf>
    <xf numFmtId="0" fontId="3" fillId="10" borderId="51" xfId="0" applyFont="1" applyFill="1" applyBorder="1" applyAlignment="1">
      <alignment horizontal="right"/>
    </xf>
    <xf numFmtId="0" fontId="3" fillId="2" borderId="6" xfId="0" applyFont="1" applyFill="1" applyBorder="1"/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3" fontId="3" fillId="0" borderId="51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0" xfId="0" applyNumberFormat="1" applyFont="1" applyFill="1" applyBorder="1" applyAlignment="1">
      <alignment vertical="center" wrapText="1"/>
    </xf>
    <xf numFmtId="0" fontId="3" fillId="10" borderId="51" xfId="0" applyFont="1" applyFill="1" applyBorder="1" applyAlignment="1">
      <alignment horizontal="right" vertical="center"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17" fontId="3" fillId="0" borderId="51" xfId="0" applyNumberFormat="1" applyFont="1" applyFill="1" applyBorder="1" applyAlignment="1">
      <alignment horizontal="right" vertical="center"/>
    </xf>
    <xf numFmtId="0" fontId="3" fillId="10" borderId="51" xfId="0" applyFont="1" applyFill="1" applyBorder="1" applyAlignment="1">
      <alignment horizontal="right" vertical="center"/>
    </xf>
    <xf numFmtId="3" fontId="3" fillId="0" borderId="51" xfId="0" applyNumberFormat="1" applyFont="1" applyFill="1" applyBorder="1" applyAlignment="1">
      <alignment horizontal="right" vertical="center"/>
    </xf>
    <xf numFmtId="49" fontId="3" fillId="2" borderId="49" xfId="0" applyNumberFormat="1" applyFont="1" applyFill="1" applyBorder="1" applyAlignment="1">
      <alignment horizontal="left"/>
    </xf>
    <xf numFmtId="49" fontId="3" fillId="2" borderId="52" xfId="0" applyNumberFormat="1" applyFont="1" applyFill="1" applyBorder="1" applyAlignment="1">
      <alignment horizontal="left"/>
    </xf>
    <xf numFmtId="3" fontId="3" fillId="0" borderId="51" xfId="0" applyNumberFormat="1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17" fontId="3" fillId="0" borderId="51" xfId="0" applyNumberFormat="1" applyFont="1" applyBorder="1" applyAlignment="1">
      <alignment horizontal="right" vertical="center"/>
    </xf>
    <xf numFmtId="17" fontId="3" fillId="10" borderId="51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/>
    <xf numFmtId="0" fontId="3" fillId="2" borderId="5" xfId="0" applyFont="1" applyFill="1" applyBorder="1"/>
    <xf numFmtId="0" fontId="3" fillId="0" borderId="51" xfId="0" applyFont="1" applyBorder="1" applyAlignment="1">
      <alignment horizontal="right" vertical="center" wrapText="1"/>
    </xf>
    <xf numFmtId="0" fontId="2" fillId="2" borderId="53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8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41" fontId="10" fillId="8" borderId="47" xfId="2" applyFont="1" applyFill="1" applyBorder="1" applyAlignment="1">
      <alignment vertical="center"/>
    </xf>
    <xf numFmtId="41" fontId="10" fillId="8" borderId="48" xfId="2" applyFont="1" applyFill="1" applyBorder="1" applyAlignment="1">
      <alignment vertical="center"/>
    </xf>
    <xf numFmtId="0" fontId="19" fillId="2" borderId="11" xfId="0" applyFont="1" applyFill="1" applyBorder="1" applyAlignment="1">
      <alignment vertical="center"/>
    </xf>
  </cellXfs>
  <cellStyles count="3">
    <cellStyle name="Millares [0]" xfId="2" builtinId="6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814389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00714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0"/>
  <sheetViews>
    <sheetView showGridLines="0" tabSelected="1" topLeftCell="B7" zoomScale="124" zoomScaleNormal="124" workbookViewId="0">
      <selection activeCell="D13" sqref="D1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7" customFormat="1" ht="12" customHeight="1" x14ac:dyDescent="0.25">
      <c r="A9" s="79"/>
      <c r="B9" s="80" t="s">
        <v>0</v>
      </c>
      <c r="C9" s="81" t="s">
        <v>92</v>
      </c>
      <c r="D9" s="82"/>
      <c r="E9" s="83" t="s">
        <v>89</v>
      </c>
      <c r="F9" s="84"/>
      <c r="G9" s="85">
        <v>25000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</row>
    <row r="10" spans="1:255" s="87" customFormat="1" ht="25.5" customHeight="1" x14ac:dyDescent="0.25">
      <c r="A10" s="79"/>
      <c r="B10" s="88" t="s">
        <v>1</v>
      </c>
      <c r="C10" s="89" t="s">
        <v>93</v>
      </c>
      <c r="D10" s="82"/>
      <c r="E10" s="90" t="s">
        <v>2</v>
      </c>
      <c r="F10" s="91"/>
      <c r="G10" s="92" t="s">
        <v>95</v>
      </c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</row>
    <row r="11" spans="1:255" s="87" customFormat="1" ht="18" customHeight="1" x14ac:dyDescent="0.25">
      <c r="A11" s="79"/>
      <c r="B11" s="88" t="s">
        <v>58</v>
      </c>
      <c r="C11" s="93" t="s">
        <v>94</v>
      </c>
      <c r="D11" s="82"/>
      <c r="E11" s="90" t="s">
        <v>135</v>
      </c>
      <c r="F11" s="91"/>
      <c r="G11" s="94">
        <v>700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</row>
    <row r="12" spans="1:255" s="87" customFormat="1" ht="11.25" customHeight="1" x14ac:dyDescent="0.25">
      <c r="A12" s="79"/>
      <c r="B12" s="88" t="s">
        <v>59</v>
      </c>
      <c r="C12" s="93" t="s">
        <v>70</v>
      </c>
      <c r="D12" s="82"/>
      <c r="E12" s="95" t="s">
        <v>3</v>
      </c>
      <c r="F12" s="96"/>
      <c r="G12" s="97">
        <f>+G11*G9</f>
        <v>17500000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</row>
    <row r="13" spans="1:255" s="87" customFormat="1" ht="11.25" customHeight="1" x14ac:dyDescent="0.25">
      <c r="A13" s="79"/>
      <c r="B13" s="88" t="s">
        <v>60</v>
      </c>
      <c r="C13" s="93" t="s">
        <v>61</v>
      </c>
      <c r="D13" s="82"/>
      <c r="E13" s="90" t="s">
        <v>4</v>
      </c>
      <c r="F13" s="91"/>
      <c r="G13" s="98" t="s">
        <v>96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</row>
    <row r="14" spans="1:255" s="87" customFormat="1" ht="15" x14ac:dyDescent="0.25">
      <c r="A14" s="79"/>
      <c r="B14" s="88" t="s">
        <v>5</v>
      </c>
      <c r="C14" s="89" t="s">
        <v>61</v>
      </c>
      <c r="D14" s="82"/>
      <c r="E14" s="90" t="s">
        <v>6</v>
      </c>
      <c r="F14" s="91"/>
      <c r="G14" s="99" t="s">
        <v>97</v>
      </c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</row>
    <row r="15" spans="1:255" s="87" customFormat="1" ht="25.5" customHeight="1" x14ac:dyDescent="0.25">
      <c r="A15" s="79"/>
      <c r="B15" s="88" t="s">
        <v>7</v>
      </c>
      <c r="C15" s="100">
        <v>44927</v>
      </c>
      <c r="D15" s="82"/>
      <c r="E15" s="101" t="s">
        <v>8</v>
      </c>
      <c r="F15" s="102"/>
      <c r="G15" s="103" t="s">
        <v>98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</row>
    <row r="16" spans="1:255" ht="12" customHeight="1" x14ac:dyDescent="0.25">
      <c r="A16" s="2"/>
      <c r="B16" s="104"/>
      <c r="C16" s="6"/>
      <c r="D16" s="7"/>
      <c r="E16" s="8"/>
      <c r="F16" s="8"/>
      <c r="G16" s="105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77" t="s">
        <v>9</v>
      </c>
      <c r="C17" s="78"/>
      <c r="D17" s="78"/>
      <c r="E17" s="78"/>
      <c r="F17" s="78"/>
      <c r="G17" s="78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106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107" t="s">
        <v>10</v>
      </c>
      <c r="C19" s="108"/>
      <c r="D19" s="109"/>
      <c r="E19" s="109"/>
      <c r="F19" s="110"/>
      <c r="G19" s="111"/>
    </row>
    <row r="20" spans="1:255" ht="24" customHeight="1" x14ac:dyDescent="0.25">
      <c r="A20" s="5"/>
      <c r="B20" s="112" t="s">
        <v>11</v>
      </c>
      <c r="C20" s="113" t="s">
        <v>12</v>
      </c>
      <c r="D20" s="113" t="s">
        <v>13</v>
      </c>
      <c r="E20" s="112" t="s">
        <v>14</v>
      </c>
      <c r="F20" s="113" t="s">
        <v>15</v>
      </c>
      <c r="G20" s="112" t="s">
        <v>16</v>
      </c>
    </row>
    <row r="21" spans="1:255" s="87" customFormat="1" ht="12" customHeight="1" x14ac:dyDescent="0.25">
      <c r="A21" s="79"/>
      <c r="B21" s="114" t="s">
        <v>99</v>
      </c>
      <c r="C21" s="115" t="s">
        <v>17</v>
      </c>
      <c r="D21" s="115">
        <v>6</v>
      </c>
      <c r="E21" s="115" t="s">
        <v>84</v>
      </c>
      <c r="F21" s="116">
        <v>23000</v>
      </c>
      <c r="G21" s="117">
        <f>+F21*D21</f>
        <v>138000</v>
      </c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</row>
    <row r="22" spans="1:255" s="87" customFormat="1" ht="12" customHeight="1" x14ac:dyDescent="0.25">
      <c r="A22" s="79"/>
      <c r="B22" s="114" t="s">
        <v>100</v>
      </c>
      <c r="C22" s="115" t="s">
        <v>17</v>
      </c>
      <c r="D22" s="115">
        <v>9</v>
      </c>
      <c r="E22" s="115" t="s">
        <v>84</v>
      </c>
      <c r="F22" s="116">
        <v>23000</v>
      </c>
      <c r="G22" s="117">
        <f t="shared" ref="G22:G30" si="0">+F22*D22</f>
        <v>207000</v>
      </c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</row>
    <row r="23" spans="1:255" s="87" customFormat="1" ht="12" customHeight="1" x14ac:dyDescent="0.25">
      <c r="A23" s="79"/>
      <c r="B23" s="114" t="s">
        <v>101</v>
      </c>
      <c r="C23" s="115" t="s">
        <v>17</v>
      </c>
      <c r="D23" s="115">
        <v>6</v>
      </c>
      <c r="E23" s="115" t="s">
        <v>84</v>
      </c>
      <c r="F23" s="116">
        <v>23000</v>
      </c>
      <c r="G23" s="117">
        <f t="shared" si="0"/>
        <v>138000</v>
      </c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  <c r="IU23" s="86"/>
    </row>
    <row r="24" spans="1:255" s="87" customFormat="1" ht="12" customHeight="1" x14ac:dyDescent="0.25">
      <c r="A24" s="79"/>
      <c r="B24" s="114" t="s">
        <v>102</v>
      </c>
      <c r="C24" s="115" t="s">
        <v>17</v>
      </c>
      <c r="D24" s="115">
        <v>8</v>
      </c>
      <c r="E24" s="115" t="s">
        <v>103</v>
      </c>
      <c r="F24" s="116">
        <v>23000</v>
      </c>
      <c r="G24" s="117">
        <f t="shared" si="0"/>
        <v>184000</v>
      </c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  <c r="IR24" s="86"/>
      <c r="IS24" s="86"/>
      <c r="IT24" s="86"/>
      <c r="IU24" s="86"/>
    </row>
    <row r="25" spans="1:255" s="87" customFormat="1" ht="12" customHeight="1" x14ac:dyDescent="0.25">
      <c r="A25" s="79"/>
      <c r="B25" s="114" t="s">
        <v>104</v>
      </c>
      <c r="C25" s="115" t="s">
        <v>17</v>
      </c>
      <c r="D25" s="115">
        <v>2</v>
      </c>
      <c r="E25" s="115" t="s">
        <v>62</v>
      </c>
      <c r="F25" s="116">
        <v>23000</v>
      </c>
      <c r="G25" s="117">
        <f t="shared" si="0"/>
        <v>46000</v>
      </c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  <c r="IR25" s="86"/>
      <c r="IS25" s="86"/>
      <c r="IT25" s="86"/>
      <c r="IU25" s="86"/>
    </row>
    <row r="26" spans="1:255" s="87" customFormat="1" ht="12" customHeight="1" x14ac:dyDescent="0.25">
      <c r="A26" s="79"/>
      <c r="B26" s="114" t="s">
        <v>105</v>
      </c>
      <c r="C26" s="115" t="s">
        <v>17</v>
      </c>
      <c r="D26" s="115">
        <v>2</v>
      </c>
      <c r="E26" s="115" t="s">
        <v>106</v>
      </c>
      <c r="F26" s="116">
        <v>23000</v>
      </c>
      <c r="G26" s="117">
        <f t="shared" si="0"/>
        <v>46000</v>
      </c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  <c r="IL26" s="86"/>
      <c r="IM26" s="86"/>
      <c r="IN26" s="86"/>
      <c r="IO26" s="86"/>
      <c r="IP26" s="86"/>
      <c r="IQ26" s="86"/>
      <c r="IR26" s="86"/>
      <c r="IS26" s="86"/>
      <c r="IT26" s="86"/>
      <c r="IU26" s="86"/>
    </row>
    <row r="27" spans="1:255" s="87" customFormat="1" ht="12" customHeight="1" x14ac:dyDescent="0.25">
      <c r="A27" s="79"/>
      <c r="B27" s="114" t="s">
        <v>107</v>
      </c>
      <c r="C27" s="115" t="s">
        <v>17</v>
      </c>
      <c r="D27" s="115">
        <v>4</v>
      </c>
      <c r="E27" s="115" t="s">
        <v>108</v>
      </c>
      <c r="F27" s="116">
        <v>23000</v>
      </c>
      <c r="G27" s="117">
        <f t="shared" si="0"/>
        <v>92000</v>
      </c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  <c r="IL27" s="86"/>
      <c r="IM27" s="86"/>
      <c r="IN27" s="86"/>
      <c r="IO27" s="86"/>
      <c r="IP27" s="86"/>
      <c r="IQ27" s="86"/>
      <c r="IR27" s="86"/>
      <c r="IS27" s="86"/>
      <c r="IT27" s="86"/>
      <c r="IU27" s="86"/>
    </row>
    <row r="28" spans="1:255" s="87" customFormat="1" ht="12" customHeight="1" x14ac:dyDescent="0.25">
      <c r="A28" s="79"/>
      <c r="B28" s="114" t="s">
        <v>109</v>
      </c>
      <c r="C28" s="115" t="s">
        <v>17</v>
      </c>
      <c r="D28" s="115">
        <v>3</v>
      </c>
      <c r="E28" s="115" t="s">
        <v>106</v>
      </c>
      <c r="F28" s="116">
        <v>23000</v>
      </c>
      <c r="G28" s="117">
        <f t="shared" si="0"/>
        <v>69000</v>
      </c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  <c r="IJ28" s="86"/>
      <c r="IK28" s="86"/>
      <c r="IL28" s="86"/>
      <c r="IM28" s="86"/>
      <c r="IN28" s="86"/>
      <c r="IO28" s="86"/>
      <c r="IP28" s="86"/>
      <c r="IQ28" s="86"/>
      <c r="IR28" s="86"/>
      <c r="IS28" s="86"/>
      <c r="IT28" s="86"/>
      <c r="IU28" s="86"/>
    </row>
    <row r="29" spans="1:255" s="87" customFormat="1" ht="12" customHeight="1" x14ac:dyDescent="0.25">
      <c r="A29" s="79"/>
      <c r="B29" s="114" t="s">
        <v>110</v>
      </c>
      <c r="C29" s="115" t="s">
        <v>17</v>
      </c>
      <c r="D29" s="115">
        <v>5</v>
      </c>
      <c r="E29" s="115" t="s">
        <v>111</v>
      </c>
      <c r="F29" s="116">
        <v>23000</v>
      </c>
      <c r="G29" s="117">
        <f t="shared" si="0"/>
        <v>115000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  <c r="IL29" s="86"/>
      <c r="IM29" s="86"/>
      <c r="IN29" s="86"/>
      <c r="IO29" s="86"/>
      <c r="IP29" s="86"/>
      <c r="IQ29" s="86"/>
      <c r="IR29" s="86"/>
      <c r="IS29" s="86"/>
      <c r="IT29" s="86"/>
      <c r="IU29" s="86"/>
    </row>
    <row r="30" spans="1:255" s="87" customFormat="1" ht="12" customHeight="1" x14ac:dyDescent="0.25">
      <c r="A30" s="79"/>
      <c r="B30" s="114" t="s">
        <v>112</v>
      </c>
      <c r="C30" s="115" t="s">
        <v>17</v>
      </c>
      <c r="D30" s="115">
        <v>60</v>
      </c>
      <c r="E30" s="115" t="s">
        <v>113</v>
      </c>
      <c r="F30" s="116">
        <v>23000</v>
      </c>
      <c r="G30" s="117">
        <f t="shared" si="0"/>
        <v>1380000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/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</row>
    <row r="31" spans="1:255" ht="11.25" customHeight="1" x14ac:dyDescent="0.25">
      <c r="B31" s="16" t="s">
        <v>18</v>
      </c>
      <c r="C31" s="17"/>
      <c r="D31" s="17"/>
      <c r="E31" s="17"/>
      <c r="F31" s="18"/>
      <c r="G31" s="19">
        <f>SUM(G21:G30)</f>
        <v>2415000</v>
      </c>
    </row>
    <row r="32" spans="1:255" ht="15.75" customHeight="1" x14ac:dyDescent="0.25">
      <c r="A32" s="5"/>
      <c r="B32" s="13"/>
      <c r="C32" s="14"/>
      <c r="D32" s="14"/>
      <c r="E32" s="14"/>
      <c r="F32" s="15"/>
      <c r="G32" s="15"/>
      <c r="K32" s="72"/>
    </row>
    <row r="33" spans="1:255" ht="12" customHeight="1" x14ac:dyDescent="0.25">
      <c r="A33" s="5"/>
      <c r="B33" s="107" t="s">
        <v>19</v>
      </c>
      <c r="C33" s="108"/>
      <c r="D33" s="109"/>
      <c r="E33" s="109"/>
      <c r="F33" s="110"/>
      <c r="G33" s="111"/>
    </row>
    <row r="34" spans="1:255" ht="24" customHeight="1" x14ac:dyDescent="0.25">
      <c r="A34" s="5"/>
      <c r="B34" s="112" t="s">
        <v>11</v>
      </c>
      <c r="C34" s="113" t="s">
        <v>12</v>
      </c>
      <c r="D34" s="113" t="s">
        <v>13</v>
      </c>
      <c r="E34" s="112" t="s">
        <v>14</v>
      </c>
      <c r="F34" s="113" t="s">
        <v>15</v>
      </c>
      <c r="G34" s="112" t="s">
        <v>16</v>
      </c>
    </row>
    <row r="35" spans="1:255" s="87" customFormat="1" ht="12" customHeight="1" x14ac:dyDescent="0.25">
      <c r="A35" s="79"/>
      <c r="B35" s="114"/>
      <c r="C35" s="115"/>
      <c r="D35" s="115"/>
      <c r="E35" s="115"/>
      <c r="F35" s="116"/>
      <c r="G35" s="117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  <c r="IU35" s="86"/>
    </row>
    <row r="36" spans="1:255" ht="11.25" customHeight="1" x14ac:dyDescent="0.25">
      <c r="B36" s="16" t="s">
        <v>20</v>
      </c>
      <c r="C36" s="17"/>
      <c r="D36" s="17"/>
      <c r="E36" s="17"/>
      <c r="F36" s="18"/>
      <c r="G36" s="19">
        <f>SUM(G35)</f>
        <v>0</v>
      </c>
    </row>
    <row r="37" spans="1:255" ht="15.75" customHeight="1" x14ac:dyDescent="0.25">
      <c r="A37" s="5"/>
      <c r="B37" s="13"/>
      <c r="C37" s="14"/>
      <c r="D37" s="14"/>
      <c r="E37" s="14"/>
      <c r="F37" s="15"/>
      <c r="G37" s="15"/>
      <c r="K37" s="72"/>
    </row>
    <row r="38" spans="1:255" ht="12" customHeight="1" x14ac:dyDescent="0.25">
      <c r="A38" s="5"/>
      <c r="B38" s="107" t="s">
        <v>21</v>
      </c>
      <c r="C38" s="108"/>
      <c r="D38" s="109"/>
      <c r="E38" s="109"/>
      <c r="F38" s="110"/>
      <c r="G38" s="111"/>
    </row>
    <row r="39" spans="1:255" ht="24" customHeight="1" x14ac:dyDescent="0.25">
      <c r="A39" s="5"/>
      <c r="B39" s="112" t="s">
        <v>11</v>
      </c>
      <c r="C39" s="113" t="s">
        <v>12</v>
      </c>
      <c r="D39" s="113" t="s">
        <v>13</v>
      </c>
      <c r="E39" s="112" t="s">
        <v>14</v>
      </c>
      <c r="F39" s="113" t="s">
        <v>15</v>
      </c>
      <c r="G39" s="112" t="s">
        <v>16</v>
      </c>
    </row>
    <row r="40" spans="1:255" s="87" customFormat="1" ht="12" customHeight="1" x14ac:dyDescent="0.25">
      <c r="A40" s="79"/>
      <c r="B40" s="114" t="s">
        <v>23</v>
      </c>
      <c r="C40" s="115" t="s">
        <v>22</v>
      </c>
      <c r="D40" s="115">
        <v>0.25</v>
      </c>
      <c r="E40" s="115" t="s">
        <v>84</v>
      </c>
      <c r="F40" s="116">
        <v>424116</v>
      </c>
      <c r="G40" s="117">
        <f>+F40*D40</f>
        <v>106029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</row>
    <row r="41" spans="1:255" s="87" customFormat="1" ht="12" customHeight="1" x14ac:dyDescent="0.25">
      <c r="A41" s="79"/>
      <c r="B41" s="114" t="s">
        <v>72</v>
      </c>
      <c r="C41" s="115" t="s">
        <v>22</v>
      </c>
      <c r="D41" s="115">
        <v>0.39</v>
      </c>
      <c r="E41" s="115" t="s">
        <v>84</v>
      </c>
      <c r="F41" s="116">
        <v>395841</v>
      </c>
      <c r="G41" s="117">
        <f t="shared" ref="G41:G45" si="1">+F41*D41</f>
        <v>154377.99000000002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  <c r="IU41" s="86"/>
    </row>
    <row r="42" spans="1:255" s="87" customFormat="1" ht="12" customHeight="1" x14ac:dyDescent="0.25">
      <c r="A42" s="79"/>
      <c r="B42" s="114" t="s">
        <v>114</v>
      </c>
      <c r="C42" s="115" t="s">
        <v>22</v>
      </c>
      <c r="D42" s="115">
        <v>0.2</v>
      </c>
      <c r="E42" s="115" t="s">
        <v>84</v>
      </c>
      <c r="F42" s="116">
        <v>207548</v>
      </c>
      <c r="G42" s="117">
        <f t="shared" si="1"/>
        <v>41509.600000000006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</row>
    <row r="43" spans="1:255" s="87" customFormat="1" ht="12" customHeight="1" x14ac:dyDescent="0.25">
      <c r="A43" s="79"/>
      <c r="B43" s="114" t="s">
        <v>115</v>
      </c>
      <c r="C43" s="115" t="s">
        <v>22</v>
      </c>
      <c r="D43" s="115">
        <v>0.2</v>
      </c>
      <c r="E43" s="115" t="s">
        <v>116</v>
      </c>
      <c r="F43" s="116">
        <v>174900</v>
      </c>
      <c r="G43" s="117">
        <f t="shared" si="1"/>
        <v>34980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  <c r="DH43" s="86"/>
      <c r="DI43" s="86"/>
      <c r="DJ43" s="86"/>
      <c r="DK43" s="86"/>
      <c r="DL43" s="86"/>
      <c r="DM43" s="86"/>
      <c r="DN43" s="86"/>
      <c r="DO43" s="86"/>
      <c r="DP43" s="86"/>
      <c r="DQ43" s="86"/>
      <c r="DR43" s="86"/>
      <c r="DS43" s="86"/>
      <c r="DT43" s="86"/>
      <c r="DU43" s="86"/>
      <c r="DV43" s="86"/>
      <c r="DW43" s="86"/>
      <c r="DX43" s="86"/>
      <c r="DY43" s="86"/>
      <c r="DZ43" s="86"/>
      <c r="EA43" s="86"/>
      <c r="EB43" s="86"/>
      <c r="EC43" s="86"/>
      <c r="ED43" s="86"/>
      <c r="EE43" s="86"/>
      <c r="EF43" s="86"/>
      <c r="EG43" s="86"/>
      <c r="EH43" s="86"/>
      <c r="EI43" s="86"/>
      <c r="EJ43" s="86"/>
      <c r="EK43" s="86"/>
      <c r="EL43" s="86"/>
      <c r="EM43" s="86"/>
      <c r="EN43" s="86"/>
      <c r="EO43" s="86"/>
      <c r="EP43" s="86"/>
      <c r="EQ43" s="86"/>
      <c r="ER43" s="86"/>
      <c r="ES43" s="86"/>
      <c r="ET43" s="86"/>
      <c r="EU43" s="86"/>
      <c r="EV43" s="86"/>
      <c r="EW43" s="86"/>
      <c r="EX43" s="86"/>
      <c r="EY43" s="86"/>
      <c r="EZ43" s="86"/>
      <c r="FA43" s="86"/>
      <c r="FB43" s="86"/>
      <c r="FC43" s="86"/>
      <c r="FD43" s="86"/>
      <c r="FE43" s="86"/>
      <c r="FF43" s="86"/>
      <c r="FG43" s="86"/>
      <c r="FH43" s="86"/>
      <c r="FI43" s="86"/>
      <c r="FJ43" s="86"/>
      <c r="FK43" s="86"/>
      <c r="FL43" s="86"/>
      <c r="FM43" s="86"/>
      <c r="FN43" s="86"/>
      <c r="FO43" s="86"/>
      <c r="FP43" s="86"/>
      <c r="FQ43" s="86"/>
      <c r="FR43" s="86"/>
      <c r="FS43" s="86"/>
      <c r="FT43" s="86"/>
      <c r="FU43" s="86"/>
      <c r="FV43" s="86"/>
      <c r="FW43" s="86"/>
      <c r="FX43" s="86"/>
      <c r="FY43" s="86"/>
      <c r="FZ43" s="86"/>
      <c r="GA43" s="86"/>
      <c r="GB43" s="86"/>
      <c r="GC43" s="86"/>
      <c r="GD43" s="86"/>
      <c r="GE43" s="86"/>
      <c r="GF43" s="86"/>
      <c r="GG43" s="86"/>
      <c r="GH43" s="86"/>
      <c r="GI43" s="86"/>
      <c r="GJ43" s="86"/>
      <c r="GK43" s="86"/>
      <c r="GL43" s="86"/>
      <c r="GM43" s="86"/>
      <c r="GN43" s="86"/>
      <c r="GO43" s="86"/>
      <c r="GP43" s="86"/>
      <c r="GQ43" s="86"/>
      <c r="GR43" s="86"/>
      <c r="GS43" s="86"/>
      <c r="GT43" s="86"/>
      <c r="GU43" s="86"/>
      <c r="GV43" s="86"/>
      <c r="GW43" s="86"/>
      <c r="GX43" s="86"/>
      <c r="GY43" s="86"/>
      <c r="GZ43" s="86"/>
      <c r="HA43" s="86"/>
      <c r="HB43" s="86"/>
      <c r="HC43" s="86"/>
      <c r="HD43" s="86"/>
      <c r="HE43" s="86"/>
      <c r="HF43" s="86"/>
      <c r="HG43" s="86"/>
      <c r="HH43" s="86"/>
      <c r="HI43" s="86"/>
      <c r="HJ43" s="86"/>
      <c r="HK43" s="86"/>
      <c r="HL43" s="86"/>
      <c r="HM43" s="86"/>
      <c r="HN43" s="86"/>
      <c r="HO43" s="86"/>
      <c r="HP43" s="86"/>
      <c r="HQ43" s="86"/>
      <c r="HR43" s="86"/>
      <c r="HS43" s="86"/>
      <c r="HT43" s="86"/>
      <c r="HU43" s="86"/>
      <c r="HV43" s="86"/>
      <c r="HW43" s="86"/>
      <c r="HX43" s="86"/>
      <c r="HY43" s="86"/>
      <c r="HZ43" s="86"/>
      <c r="IA43" s="86"/>
      <c r="IB43" s="86"/>
      <c r="IC43" s="86"/>
      <c r="ID43" s="86"/>
      <c r="IE43" s="86"/>
      <c r="IF43" s="86"/>
      <c r="IG43" s="86"/>
      <c r="IH43" s="86"/>
      <c r="II43" s="86"/>
      <c r="IJ43" s="86"/>
      <c r="IK43" s="86"/>
      <c r="IL43" s="86"/>
      <c r="IM43" s="86"/>
      <c r="IN43" s="86"/>
      <c r="IO43" s="86"/>
      <c r="IP43" s="86"/>
      <c r="IQ43" s="86"/>
      <c r="IR43" s="86"/>
      <c r="IS43" s="86"/>
      <c r="IT43" s="86"/>
      <c r="IU43" s="86"/>
    </row>
    <row r="44" spans="1:255" s="87" customFormat="1" ht="12" customHeight="1" x14ac:dyDescent="0.25">
      <c r="A44" s="79"/>
      <c r="B44" s="114" t="s">
        <v>73</v>
      </c>
      <c r="C44" s="115" t="s">
        <v>22</v>
      </c>
      <c r="D44" s="115">
        <v>1</v>
      </c>
      <c r="E44" s="115" t="s">
        <v>84</v>
      </c>
      <c r="F44" s="116">
        <v>207598</v>
      </c>
      <c r="G44" s="117">
        <f t="shared" si="1"/>
        <v>207598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  <c r="DK44" s="86"/>
      <c r="DL44" s="86"/>
      <c r="DM44" s="86"/>
      <c r="DN44" s="86"/>
      <c r="DO44" s="86"/>
      <c r="DP44" s="86"/>
      <c r="DQ44" s="86"/>
      <c r="DR44" s="86"/>
      <c r="DS44" s="86"/>
      <c r="DT44" s="86"/>
      <c r="DU44" s="86"/>
      <c r="DV44" s="86"/>
      <c r="DW44" s="86"/>
      <c r="DX44" s="86"/>
      <c r="DY44" s="86"/>
      <c r="DZ44" s="86"/>
      <c r="EA44" s="86"/>
      <c r="EB44" s="86"/>
      <c r="EC44" s="86"/>
      <c r="ED44" s="86"/>
      <c r="EE44" s="86"/>
      <c r="EF44" s="86"/>
      <c r="EG44" s="86"/>
      <c r="EH44" s="86"/>
      <c r="EI44" s="86"/>
      <c r="EJ44" s="86"/>
      <c r="EK44" s="86"/>
      <c r="EL44" s="86"/>
      <c r="EM44" s="86"/>
      <c r="EN44" s="86"/>
      <c r="EO44" s="86"/>
      <c r="EP44" s="86"/>
      <c r="EQ44" s="86"/>
      <c r="ER44" s="86"/>
      <c r="ES44" s="86"/>
      <c r="ET44" s="86"/>
      <c r="EU44" s="86"/>
      <c r="EV44" s="86"/>
      <c r="EW44" s="86"/>
      <c r="EX44" s="86"/>
      <c r="EY44" s="86"/>
      <c r="EZ44" s="86"/>
      <c r="FA44" s="86"/>
      <c r="FB44" s="86"/>
      <c r="FC44" s="86"/>
      <c r="FD44" s="86"/>
      <c r="FE44" s="86"/>
      <c r="FF44" s="86"/>
      <c r="FG44" s="86"/>
      <c r="FH44" s="86"/>
      <c r="FI44" s="86"/>
      <c r="FJ44" s="86"/>
      <c r="FK44" s="86"/>
      <c r="FL44" s="86"/>
      <c r="FM44" s="86"/>
      <c r="FN44" s="86"/>
      <c r="FO44" s="86"/>
      <c r="FP44" s="86"/>
      <c r="FQ44" s="86"/>
      <c r="FR44" s="86"/>
      <c r="FS44" s="86"/>
      <c r="FT44" s="86"/>
      <c r="FU44" s="86"/>
      <c r="FV44" s="86"/>
      <c r="FW44" s="86"/>
      <c r="FX44" s="86"/>
      <c r="FY44" s="86"/>
      <c r="FZ44" s="86"/>
      <c r="GA44" s="86"/>
      <c r="GB44" s="86"/>
      <c r="GC44" s="86"/>
      <c r="GD44" s="86"/>
      <c r="GE44" s="86"/>
      <c r="GF44" s="86"/>
      <c r="GG44" s="86"/>
      <c r="GH44" s="86"/>
      <c r="GI44" s="86"/>
      <c r="GJ44" s="86"/>
      <c r="GK44" s="86"/>
      <c r="GL44" s="86"/>
      <c r="GM44" s="86"/>
      <c r="GN44" s="86"/>
      <c r="GO44" s="86"/>
      <c r="GP44" s="86"/>
      <c r="GQ44" s="86"/>
      <c r="GR44" s="86"/>
      <c r="GS44" s="86"/>
      <c r="GT44" s="86"/>
      <c r="GU44" s="86"/>
      <c r="GV44" s="86"/>
      <c r="GW44" s="86"/>
      <c r="GX44" s="86"/>
      <c r="GY44" s="86"/>
      <c r="GZ44" s="86"/>
      <c r="HA44" s="86"/>
      <c r="HB44" s="86"/>
      <c r="HC44" s="86"/>
      <c r="HD44" s="86"/>
      <c r="HE44" s="86"/>
      <c r="HF44" s="86"/>
      <c r="HG44" s="86"/>
      <c r="HH44" s="86"/>
      <c r="HI44" s="86"/>
      <c r="HJ44" s="86"/>
      <c r="HK44" s="86"/>
      <c r="HL44" s="86"/>
      <c r="HM44" s="86"/>
      <c r="HN44" s="86"/>
      <c r="HO44" s="86"/>
      <c r="HP44" s="86"/>
      <c r="HQ44" s="86"/>
      <c r="HR44" s="86"/>
      <c r="HS44" s="86"/>
      <c r="HT44" s="86"/>
      <c r="HU44" s="86"/>
      <c r="HV44" s="86"/>
      <c r="HW44" s="86"/>
      <c r="HX44" s="86"/>
      <c r="HY44" s="86"/>
      <c r="HZ44" s="86"/>
      <c r="IA44" s="86"/>
      <c r="IB44" s="86"/>
      <c r="IC44" s="86"/>
      <c r="ID44" s="86"/>
      <c r="IE44" s="86"/>
      <c r="IF44" s="86"/>
      <c r="IG44" s="86"/>
      <c r="IH44" s="86"/>
      <c r="II44" s="86"/>
      <c r="IJ44" s="86"/>
      <c r="IK44" s="86"/>
      <c r="IL44" s="86"/>
      <c r="IM44" s="86"/>
      <c r="IN44" s="86"/>
      <c r="IO44" s="86"/>
      <c r="IP44" s="86"/>
      <c r="IQ44" s="86"/>
      <c r="IR44" s="86"/>
      <c r="IS44" s="86"/>
      <c r="IT44" s="86"/>
      <c r="IU44" s="86"/>
    </row>
    <row r="45" spans="1:255" s="87" customFormat="1" ht="12" customHeight="1" x14ac:dyDescent="0.25">
      <c r="A45" s="79"/>
      <c r="B45" s="114" t="s">
        <v>74</v>
      </c>
      <c r="C45" s="115" t="s">
        <v>22</v>
      </c>
      <c r="D45" s="115">
        <v>2</v>
      </c>
      <c r="E45" s="115" t="s">
        <v>117</v>
      </c>
      <c r="F45" s="116">
        <v>174800</v>
      </c>
      <c r="G45" s="117">
        <f t="shared" si="1"/>
        <v>349600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  <c r="DH45" s="86"/>
      <c r="DI45" s="86"/>
      <c r="DJ45" s="86"/>
      <c r="DK45" s="86"/>
      <c r="DL45" s="86"/>
      <c r="DM45" s="86"/>
      <c r="DN45" s="86"/>
      <c r="DO45" s="86"/>
      <c r="DP45" s="86"/>
      <c r="DQ45" s="86"/>
      <c r="DR45" s="86"/>
      <c r="DS45" s="86"/>
      <c r="DT45" s="86"/>
      <c r="DU45" s="86"/>
      <c r="DV45" s="86"/>
      <c r="DW45" s="86"/>
      <c r="DX45" s="86"/>
      <c r="DY45" s="86"/>
      <c r="DZ45" s="86"/>
      <c r="EA45" s="86"/>
      <c r="EB45" s="86"/>
      <c r="EC45" s="86"/>
      <c r="ED45" s="86"/>
      <c r="EE45" s="86"/>
      <c r="EF45" s="86"/>
      <c r="EG45" s="86"/>
      <c r="EH45" s="86"/>
      <c r="EI45" s="86"/>
      <c r="EJ45" s="86"/>
      <c r="EK45" s="86"/>
      <c r="EL45" s="86"/>
      <c r="EM45" s="86"/>
      <c r="EN45" s="86"/>
      <c r="EO45" s="86"/>
      <c r="EP45" s="86"/>
      <c r="EQ45" s="86"/>
      <c r="ER45" s="86"/>
      <c r="ES45" s="86"/>
      <c r="ET45" s="86"/>
      <c r="EU45" s="86"/>
      <c r="EV45" s="86"/>
      <c r="EW45" s="86"/>
      <c r="EX45" s="86"/>
      <c r="EY45" s="86"/>
      <c r="EZ45" s="86"/>
      <c r="FA45" s="86"/>
      <c r="FB45" s="86"/>
      <c r="FC45" s="86"/>
      <c r="FD45" s="86"/>
      <c r="FE45" s="86"/>
      <c r="FF45" s="86"/>
      <c r="FG45" s="86"/>
      <c r="FH45" s="86"/>
      <c r="FI45" s="86"/>
      <c r="FJ45" s="86"/>
      <c r="FK45" s="86"/>
      <c r="FL45" s="86"/>
      <c r="FM45" s="86"/>
      <c r="FN45" s="86"/>
      <c r="FO45" s="86"/>
      <c r="FP45" s="86"/>
      <c r="FQ45" s="86"/>
      <c r="FR45" s="86"/>
      <c r="FS45" s="86"/>
      <c r="FT45" s="86"/>
      <c r="FU45" s="86"/>
      <c r="FV45" s="86"/>
      <c r="FW45" s="86"/>
      <c r="FX45" s="86"/>
      <c r="FY45" s="86"/>
      <c r="FZ45" s="86"/>
      <c r="GA45" s="86"/>
      <c r="GB45" s="86"/>
      <c r="GC45" s="86"/>
      <c r="GD45" s="86"/>
      <c r="GE45" s="86"/>
      <c r="GF45" s="86"/>
      <c r="GG45" s="86"/>
      <c r="GH45" s="86"/>
      <c r="GI45" s="86"/>
      <c r="GJ45" s="86"/>
      <c r="GK45" s="86"/>
      <c r="GL45" s="86"/>
      <c r="GM45" s="86"/>
      <c r="GN45" s="86"/>
      <c r="GO45" s="86"/>
      <c r="GP45" s="86"/>
      <c r="GQ45" s="86"/>
      <c r="GR45" s="86"/>
      <c r="GS45" s="86"/>
      <c r="GT45" s="86"/>
      <c r="GU45" s="86"/>
      <c r="GV45" s="86"/>
      <c r="GW45" s="86"/>
      <c r="GX45" s="86"/>
      <c r="GY45" s="86"/>
      <c r="GZ45" s="86"/>
      <c r="HA45" s="86"/>
      <c r="HB45" s="86"/>
      <c r="HC45" s="86"/>
      <c r="HD45" s="86"/>
      <c r="HE45" s="86"/>
      <c r="HF45" s="86"/>
      <c r="HG45" s="86"/>
      <c r="HH45" s="86"/>
      <c r="HI45" s="86"/>
      <c r="HJ45" s="86"/>
      <c r="HK45" s="86"/>
      <c r="HL45" s="86"/>
      <c r="HM45" s="86"/>
      <c r="HN45" s="86"/>
      <c r="HO45" s="86"/>
      <c r="HP45" s="86"/>
      <c r="HQ45" s="86"/>
      <c r="HR45" s="86"/>
      <c r="HS45" s="86"/>
      <c r="HT45" s="86"/>
      <c r="HU45" s="86"/>
      <c r="HV45" s="86"/>
      <c r="HW45" s="86"/>
      <c r="HX45" s="86"/>
      <c r="HY45" s="86"/>
      <c r="HZ45" s="86"/>
      <c r="IA45" s="86"/>
      <c r="IB45" s="86"/>
      <c r="IC45" s="86"/>
      <c r="ID45" s="86"/>
      <c r="IE45" s="86"/>
      <c r="IF45" s="86"/>
      <c r="IG45" s="86"/>
      <c r="IH45" s="86"/>
      <c r="II45" s="86"/>
      <c r="IJ45" s="86"/>
      <c r="IK45" s="86"/>
      <c r="IL45" s="86"/>
      <c r="IM45" s="86"/>
      <c r="IN45" s="86"/>
      <c r="IO45" s="86"/>
      <c r="IP45" s="86"/>
      <c r="IQ45" s="86"/>
      <c r="IR45" s="86"/>
      <c r="IS45" s="86"/>
      <c r="IT45" s="86"/>
      <c r="IU45" s="86"/>
    </row>
    <row r="46" spans="1:255" ht="11.25" customHeight="1" x14ac:dyDescent="0.25">
      <c r="B46" s="16" t="s">
        <v>24</v>
      </c>
      <c r="C46" s="17"/>
      <c r="D46" s="17"/>
      <c r="E46" s="17"/>
      <c r="F46" s="18"/>
      <c r="G46" s="19">
        <f>SUM(G40:G45)</f>
        <v>894094.59000000008</v>
      </c>
    </row>
    <row r="47" spans="1:255" ht="15.75" customHeight="1" x14ac:dyDescent="0.25">
      <c r="A47" s="5"/>
      <c r="B47" s="13"/>
      <c r="C47" s="14"/>
      <c r="D47" s="14"/>
      <c r="E47" s="14"/>
      <c r="F47" s="15"/>
      <c r="G47" s="15"/>
      <c r="K47" s="72"/>
    </row>
    <row r="48" spans="1:255" ht="12" customHeight="1" x14ac:dyDescent="0.25">
      <c r="A48" s="5"/>
      <c r="B48" s="107" t="s">
        <v>25</v>
      </c>
      <c r="C48" s="108"/>
      <c r="D48" s="109"/>
      <c r="E48" s="109"/>
      <c r="F48" s="110"/>
      <c r="G48" s="111"/>
    </row>
    <row r="49" spans="1:255" ht="24" customHeight="1" x14ac:dyDescent="0.25">
      <c r="A49" s="5"/>
      <c r="B49" s="112" t="s">
        <v>26</v>
      </c>
      <c r="C49" s="113" t="s">
        <v>27</v>
      </c>
      <c r="D49" s="113" t="s">
        <v>28</v>
      </c>
      <c r="E49" s="112" t="s">
        <v>14</v>
      </c>
      <c r="F49" s="113" t="s">
        <v>15</v>
      </c>
      <c r="G49" s="112" t="s">
        <v>16</v>
      </c>
    </row>
    <row r="50" spans="1:255" s="87" customFormat="1" ht="12" customHeight="1" x14ac:dyDescent="0.25">
      <c r="A50" s="79"/>
      <c r="B50" s="120" t="s">
        <v>118</v>
      </c>
      <c r="C50" s="115" t="s">
        <v>12</v>
      </c>
      <c r="D50" s="115">
        <v>8000</v>
      </c>
      <c r="E50" s="115" t="s">
        <v>76</v>
      </c>
      <c r="F50" s="116">
        <v>250</v>
      </c>
      <c r="G50" s="117">
        <f>+F50*D50</f>
        <v>2000000</v>
      </c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6"/>
      <c r="DX50" s="86"/>
      <c r="DY50" s="86"/>
      <c r="DZ50" s="86"/>
      <c r="EA50" s="86"/>
      <c r="EB50" s="86"/>
      <c r="EC50" s="86"/>
      <c r="ED50" s="86"/>
      <c r="EE50" s="86"/>
      <c r="EF50" s="86"/>
      <c r="EG50" s="86"/>
      <c r="EH50" s="86"/>
      <c r="EI50" s="86"/>
      <c r="EJ50" s="86"/>
      <c r="EK50" s="86"/>
      <c r="EL50" s="86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6"/>
      <c r="EX50" s="86"/>
      <c r="EY50" s="86"/>
      <c r="EZ50" s="86"/>
      <c r="FA50" s="86"/>
      <c r="FB50" s="86"/>
      <c r="FC50" s="86"/>
      <c r="FD50" s="86"/>
      <c r="FE50" s="86"/>
      <c r="FF50" s="86"/>
      <c r="FG50" s="86"/>
      <c r="FH50" s="86"/>
      <c r="FI50" s="86"/>
      <c r="FJ50" s="86"/>
      <c r="FK50" s="86"/>
      <c r="FL50" s="86"/>
      <c r="FM50" s="86"/>
      <c r="FN50" s="86"/>
      <c r="FO50" s="86"/>
      <c r="FP50" s="86"/>
      <c r="FQ50" s="86"/>
      <c r="FR50" s="86"/>
      <c r="FS50" s="86"/>
      <c r="FT50" s="86"/>
      <c r="FU50" s="86"/>
      <c r="FV50" s="86"/>
      <c r="FW50" s="86"/>
      <c r="FX50" s="86"/>
      <c r="FY50" s="86"/>
      <c r="FZ50" s="86"/>
      <c r="GA50" s="86"/>
      <c r="GB50" s="86"/>
      <c r="GC50" s="86"/>
      <c r="GD50" s="86"/>
      <c r="GE50" s="86"/>
      <c r="GF50" s="86"/>
      <c r="GG50" s="86"/>
      <c r="GH50" s="86"/>
      <c r="GI50" s="86"/>
      <c r="GJ50" s="86"/>
      <c r="GK50" s="86"/>
      <c r="GL50" s="86"/>
      <c r="GM50" s="86"/>
      <c r="GN50" s="86"/>
      <c r="GO50" s="86"/>
      <c r="GP50" s="86"/>
      <c r="GQ50" s="86"/>
      <c r="GR50" s="86"/>
      <c r="GS50" s="86"/>
      <c r="GT50" s="86"/>
      <c r="GU50" s="86"/>
      <c r="GV50" s="86"/>
      <c r="GW50" s="86"/>
      <c r="GX50" s="86"/>
      <c r="GY50" s="86"/>
      <c r="GZ50" s="86"/>
      <c r="HA50" s="86"/>
      <c r="HB50" s="86"/>
      <c r="HC50" s="86"/>
      <c r="HD50" s="86"/>
      <c r="HE50" s="86"/>
      <c r="HF50" s="86"/>
      <c r="HG50" s="86"/>
      <c r="HH50" s="86"/>
      <c r="HI50" s="86"/>
      <c r="HJ50" s="86"/>
      <c r="HK50" s="86"/>
      <c r="HL50" s="86"/>
      <c r="HM50" s="86"/>
      <c r="HN50" s="86"/>
      <c r="HO50" s="86"/>
      <c r="HP50" s="86"/>
      <c r="HQ50" s="86"/>
      <c r="HR50" s="86"/>
      <c r="HS50" s="86"/>
      <c r="HT50" s="86"/>
      <c r="HU50" s="86"/>
      <c r="HV50" s="86"/>
      <c r="HW50" s="86"/>
      <c r="HX50" s="86"/>
      <c r="HY50" s="86"/>
      <c r="HZ50" s="86"/>
      <c r="IA50" s="86"/>
      <c r="IB50" s="86"/>
      <c r="IC50" s="86"/>
      <c r="ID50" s="86"/>
      <c r="IE50" s="86"/>
      <c r="IF50" s="86"/>
      <c r="IG50" s="86"/>
      <c r="IH50" s="86"/>
      <c r="II50" s="86"/>
      <c r="IJ50" s="86"/>
      <c r="IK50" s="86"/>
      <c r="IL50" s="86"/>
      <c r="IM50" s="86"/>
      <c r="IN50" s="86"/>
      <c r="IO50" s="86"/>
      <c r="IP50" s="86"/>
      <c r="IQ50" s="86"/>
      <c r="IR50" s="86"/>
      <c r="IS50" s="86"/>
      <c r="IT50" s="86"/>
      <c r="IU50" s="86"/>
    </row>
    <row r="51" spans="1:255" s="87" customFormat="1" ht="12" customHeight="1" x14ac:dyDescent="0.25">
      <c r="A51" s="79"/>
      <c r="B51" s="120" t="s">
        <v>29</v>
      </c>
      <c r="C51" s="115"/>
      <c r="D51" s="115"/>
      <c r="E51" s="115"/>
      <c r="F51" s="116"/>
      <c r="G51" s="117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6"/>
      <c r="DI51" s="86"/>
      <c r="DJ51" s="86"/>
      <c r="DK51" s="86"/>
      <c r="DL51" s="86"/>
      <c r="DM51" s="86"/>
      <c r="DN51" s="86"/>
      <c r="DO51" s="86"/>
      <c r="DP51" s="86"/>
      <c r="DQ51" s="86"/>
      <c r="DR51" s="86"/>
      <c r="DS51" s="86"/>
      <c r="DT51" s="86"/>
      <c r="DU51" s="86"/>
      <c r="DV51" s="86"/>
      <c r="DW51" s="86"/>
      <c r="DX51" s="86"/>
      <c r="DY51" s="86"/>
      <c r="DZ51" s="86"/>
      <c r="EA51" s="86"/>
      <c r="EB51" s="86"/>
      <c r="EC51" s="86"/>
      <c r="ED51" s="86"/>
      <c r="EE51" s="86"/>
      <c r="EF51" s="86"/>
      <c r="EG51" s="86"/>
      <c r="EH51" s="86"/>
      <c r="EI51" s="86"/>
      <c r="EJ51" s="86"/>
      <c r="EK51" s="86"/>
      <c r="EL51" s="86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86"/>
      <c r="FB51" s="86"/>
      <c r="FC51" s="86"/>
      <c r="FD51" s="86"/>
      <c r="FE51" s="86"/>
      <c r="FF51" s="86"/>
      <c r="FG51" s="86"/>
      <c r="FH51" s="86"/>
      <c r="FI51" s="86"/>
      <c r="FJ51" s="86"/>
      <c r="FK51" s="86"/>
      <c r="FL51" s="86"/>
      <c r="FM51" s="86"/>
      <c r="FN51" s="86"/>
      <c r="FO51" s="86"/>
      <c r="FP51" s="86"/>
      <c r="FQ51" s="86"/>
      <c r="FR51" s="86"/>
      <c r="FS51" s="86"/>
      <c r="FT51" s="86"/>
      <c r="FU51" s="86"/>
      <c r="FV51" s="86"/>
      <c r="FW51" s="86"/>
      <c r="FX51" s="86"/>
      <c r="FY51" s="86"/>
      <c r="FZ51" s="86"/>
      <c r="GA51" s="86"/>
      <c r="GB51" s="86"/>
      <c r="GC51" s="86"/>
      <c r="GD51" s="86"/>
      <c r="GE51" s="86"/>
      <c r="GF51" s="86"/>
      <c r="GG51" s="86"/>
      <c r="GH51" s="86"/>
      <c r="GI51" s="86"/>
      <c r="GJ51" s="86"/>
      <c r="GK51" s="86"/>
      <c r="GL51" s="86"/>
      <c r="GM51" s="86"/>
      <c r="GN51" s="86"/>
      <c r="GO51" s="86"/>
      <c r="GP51" s="86"/>
      <c r="GQ51" s="86"/>
      <c r="GR51" s="86"/>
      <c r="GS51" s="86"/>
      <c r="GT51" s="86"/>
      <c r="GU51" s="86"/>
      <c r="GV51" s="86"/>
      <c r="GW51" s="86"/>
      <c r="GX51" s="86"/>
      <c r="GY51" s="86"/>
      <c r="GZ51" s="86"/>
      <c r="HA51" s="86"/>
      <c r="HB51" s="86"/>
      <c r="HC51" s="86"/>
      <c r="HD51" s="86"/>
      <c r="HE51" s="86"/>
      <c r="HF51" s="86"/>
      <c r="HG51" s="86"/>
      <c r="HH51" s="86"/>
      <c r="HI51" s="86"/>
      <c r="HJ51" s="86"/>
      <c r="HK51" s="86"/>
      <c r="HL51" s="86"/>
      <c r="HM51" s="86"/>
      <c r="HN51" s="86"/>
      <c r="HO51" s="86"/>
      <c r="HP51" s="86"/>
      <c r="HQ51" s="86"/>
      <c r="HR51" s="86"/>
      <c r="HS51" s="86"/>
      <c r="HT51" s="86"/>
      <c r="HU51" s="86"/>
      <c r="HV51" s="86"/>
      <c r="HW51" s="86"/>
      <c r="HX51" s="86"/>
      <c r="HY51" s="86"/>
      <c r="HZ51" s="86"/>
      <c r="IA51" s="86"/>
      <c r="IB51" s="86"/>
      <c r="IC51" s="86"/>
      <c r="ID51" s="86"/>
      <c r="IE51" s="86"/>
      <c r="IF51" s="86"/>
      <c r="IG51" s="86"/>
      <c r="IH51" s="86"/>
      <c r="II51" s="86"/>
      <c r="IJ51" s="86"/>
      <c r="IK51" s="86"/>
      <c r="IL51" s="86"/>
      <c r="IM51" s="86"/>
      <c r="IN51" s="86"/>
      <c r="IO51" s="86"/>
      <c r="IP51" s="86"/>
      <c r="IQ51" s="86"/>
      <c r="IR51" s="86"/>
      <c r="IS51" s="86"/>
      <c r="IT51" s="86"/>
      <c r="IU51" s="86"/>
    </row>
    <row r="52" spans="1:255" s="87" customFormat="1" ht="12" customHeight="1" x14ac:dyDescent="0.25">
      <c r="A52" s="79"/>
      <c r="B52" s="114" t="s">
        <v>75</v>
      </c>
      <c r="C52" s="115" t="s">
        <v>30</v>
      </c>
      <c r="D52" s="115">
        <v>200</v>
      </c>
      <c r="E52" s="115" t="s">
        <v>76</v>
      </c>
      <c r="F52" s="116">
        <v>1220</v>
      </c>
      <c r="G52" s="117">
        <f t="shared" ref="G52:G71" si="2">+F52*D52</f>
        <v>244000</v>
      </c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</row>
    <row r="53" spans="1:255" s="87" customFormat="1" ht="12" customHeight="1" x14ac:dyDescent="0.25">
      <c r="A53" s="79"/>
      <c r="B53" s="114" t="s">
        <v>119</v>
      </c>
      <c r="C53" s="115" t="s">
        <v>30</v>
      </c>
      <c r="D53" s="115">
        <v>200</v>
      </c>
      <c r="E53" s="115" t="s">
        <v>77</v>
      </c>
      <c r="F53" s="116">
        <v>970</v>
      </c>
      <c r="G53" s="117">
        <f t="shared" si="2"/>
        <v>194000</v>
      </c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  <c r="IS53" s="86"/>
      <c r="IT53" s="86"/>
      <c r="IU53" s="86"/>
    </row>
    <row r="54" spans="1:255" s="87" customFormat="1" ht="12" customHeight="1" x14ac:dyDescent="0.25">
      <c r="A54" s="79"/>
      <c r="B54" s="114" t="s">
        <v>64</v>
      </c>
      <c r="C54" s="115" t="s">
        <v>30</v>
      </c>
      <c r="D54" s="115">
        <v>350</v>
      </c>
      <c r="E54" s="115" t="s">
        <v>77</v>
      </c>
      <c r="F54" s="116">
        <v>1571</v>
      </c>
      <c r="G54" s="117">
        <f t="shared" si="2"/>
        <v>549850</v>
      </c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  <c r="IS54" s="86"/>
      <c r="IT54" s="86"/>
      <c r="IU54" s="86"/>
    </row>
    <row r="55" spans="1:255" s="87" customFormat="1" ht="12" customHeight="1" x14ac:dyDescent="0.25">
      <c r="A55" s="79"/>
      <c r="B55" s="114" t="s">
        <v>120</v>
      </c>
      <c r="C55" s="115" t="s">
        <v>30</v>
      </c>
      <c r="D55" s="115">
        <v>100</v>
      </c>
      <c r="E55" s="115" t="s">
        <v>63</v>
      </c>
      <c r="F55" s="116">
        <v>1371</v>
      </c>
      <c r="G55" s="117">
        <f t="shared" si="2"/>
        <v>137100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6"/>
      <c r="IK55" s="86"/>
      <c r="IL55" s="86"/>
      <c r="IM55" s="86"/>
      <c r="IN55" s="86"/>
      <c r="IO55" s="86"/>
      <c r="IP55" s="86"/>
      <c r="IQ55" s="86"/>
      <c r="IR55" s="86"/>
      <c r="IS55" s="86"/>
      <c r="IT55" s="86"/>
      <c r="IU55" s="86"/>
    </row>
    <row r="56" spans="1:255" s="87" customFormat="1" ht="12" customHeight="1" x14ac:dyDescent="0.25">
      <c r="A56" s="79"/>
      <c r="B56" s="114" t="s">
        <v>121</v>
      </c>
      <c r="C56" s="115" t="s">
        <v>65</v>
      </c>
      <c r="D56" s="115">
        <v>2</v>
      </c>
      <c r="E56" s="115" t="s">
        <v>81</v>
      </c>
      <c r="F56" s="116">
        <v>15589</v>
      </c>
      <c r="G56" s="117">
        <f t="shared" si="2"/>
        <v>31178</v>
      </c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6"/>
      <c r="DD56" s="86"/>
      <c r="DE56" s="86"/>
      <c r="DF56" s="86"/>
      <c r="DG56" s="86"/>
      <c r="DH56" s="86"/>
      <c r="DI56" s="86"/>
      <c r="DJ56" s="86"/>
      <c r="DK56" s="86"/>
      <c r="DL56" s="86"/>
      <c r="DM56" s="86"/>
      <c r="DN56" s="86"/>
      <c r="DO56" s="86"/>
      <c r="DP56" s="86"/>
      <c r="DQ56" s="86"/>
      <c r="DR56" s="86"/>
      <c r="DS56" s="86"/>
      <c r="DT56" s="86"/>
      <c r="DU56" s="86"/>
      <c r="DV56" s="86"/>
      <c r="DW56" s="86"/>
      <c r="DX56" s="86"/>
      <c r="DY56" s="86"/>
      <c r="DZ56" s="86"/>
      <c r="EA56" s="86"/>
      <c r="EB56" s="86"/>
      <c r="EC56" s="86"/>
      <c r="ED56" s="86"/>
      <c r="EE56" s="86"/>
      <c r="EF56" s="86"/>
      <c r="EG56" s="86"/>
      <c r="EH56" s="86"/>
      <c r="EI56" s="86"/>
      <c r="EJ56" s="86"/>
      <c r="EK56" s="86"/>
      <c r="EL56" s="86"/>
      <c r="EM56" s="86"/>
      <c r="EN56" s="86"/>
      <c r="EO56" s="86"/>
      <c r="EP56" s="86"/>
      <c r="EQ56" s="86"/>
      <c r="ER56" s="86"/>
      <c r="ES56" s="86"/>
      <c r="ET56" s="86"/>
      <c r="EU56" s="86"/>
      <c r="EV56" s="86"/>
      <c r="EW56" s="86"/>
      <c r="EX56" s="86"/>
      <c r="EY56" s="86"/>
      <c r="EZ56" s="86"/>
      <c r="FA56" s="86"/>
      <c r="FB56" s="86"/>
      <c r="FC56" s="86"/>
      <c r="FD56" s="86"/>
      <c r="FE56" s="86"/>
      <c r="FF56" s="86"/>
      <c r="FG56" s="86"/>
      <c r="FH56" s="86"/>
      <c r="FI56" s="86"/>
      <c r="FJ56" s="86"/>
      <c r="FK56" s="86"/>
      <c r="FL56" s="86"/>
      <c r="FM56" s="86"/>
      <c r="FN56" s="86"/>
      <c r="FO56" s="86"/>
      <c r="FP56" s="86"/>
      <c r="FQ56" s="86"/>
      <c r="FR56" s="86"/>
      <c r="FS56" s="86"/>
      <c r="FT56" s="86"/>
      <c r="FU56" s="86"/>
      <c r="FV56" s="86"/>
      <c r="FW56" s="86"/>
      <c r="FX56" s="86"/>
      <c r="FY56" s="86"/>
      <c r="FZ56" s="86"/>
      <c r="GA56" s="86"/>
      <c r="GB56" s="86"/>
      <c r="GC56" s="86"/>
      <c r="GD56" s="86"/>
      <c r="GE56" s="86"/>
      <c r="GF56" s="86"/>
      <c r="GG56" s="86"/>
      <c r="GH56" s="86"/>
      <c r="GI56" s="86"/>
      <c r="GJ56" s="86"/>
      <c r="GK56" s="86"/>
      <c r="GL56" s="86"/>
      <c r="GM56" s="86"/>
      <c r="GN56" s="86"/>
      <c r="GO56" s="86"/>
      <c r="GP56" s="86"/>
      <c r="GQ56" s="86"/>
      <c r="GR56" s="86"/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6"/>
      <c r="HG56" s="86"/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6"/>
      <c r="HV56" s="86"/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6"/>
      <c r="IK56" s="86"/>
      <c r="IL56" s="86"/>
      <c r="IM56" s="86"/>
      <c r="IN56" s="86"/>
      <c r="IO56" s="86"/>
      <c r="IP56" s="86"/>
      <c r="IQ56" s="86"/>
      <c r="IR56" s="86"/>
      <c r="IS56" s="86"/>
      <c r="IT56" s="86"/>
      <c r="IU56" s="86"/>
    </row>
    <row r="57" spans="1:255" s="87" customFormat="1" ht="12" customHeight="1" x14ac:dyDescent="0.25">
      <c r="A57" s="79"/>
      <c r="B57" s="120" t="s">
        <v>66</v>
      </c>
      <c r="C57" s="115"/>
      <c r="D57" s="115"/>
      <c r="E57" s="115"/>
      <c r="F57" s="116"/>
      <c r="G57" s="117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  <c r="DW57" s="86"/>
      <c r="DX57" s="86"/>
      <c r="DY57" s="86"/>
      <c r="DZ57" s="86"/>
      <c r="EA57" s="86"/>
      <c r="EB57" s="86"/>
      <c r="EC57" s="86"/>
      <c r="ED57" s="86"/>
      <c r="EE57" s="86"/>
      <c r="EF57" s="86"/>
      <c r="EG57" s="86"/>
      <c r="EH57" s="86"/>
      <c r="EI57" s="86"/>
      <c r="EJ57" s="86"/>
      <c r="EK57" s="86"/>
      <c r="EL57" s="86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86"/>
      <c r="FB57" s="86"/>
      <c r="FC57" s="86"/>
      <c r="FD57" s="86"/>
      <c r="FE57" s="86"/>
      <c r="FF57" s="86"/>
      <c r="FG57" s="86"/>
      <c r="FH57" s="86"/>
      <c r="FI57" s="86"/>
      <c r="FJ57" s="86"/>
      <c r="FK57" s="86"/>
      <c r="FL57" s="86"/>
      <c r="FM57" s="86"/>
      <c r="FN57" s="86"/>
      <c r="FO57" s="86"/>
      <c r="FP57" s="86"/>
      <c r="FQ57" s="86"/>
      <c r="FR57" s="86"/>
      <c r="FS57" s="86"/>
      <c r="FT57" s="86"/>
      <c r="FU57" s="86"/>
      <c r="FV57" s="86"/>
      <c r="FW57" s="86"/>
      <c r="FX57" s="86"/>
      <c r="FY57" s="86"/>
      <c r="FZ57" s="86"/>
      <c r="GA57" s="86"/>
      <c r="GB57" s="86"/>
      <c r="GC57" s="86"/>
      <c r="GD57" s="86"/>
      <c r="GE57" s="86"/>
      <c r="GF57" s="86"/>
      <c r="GG57" s="86"/>
      <c r="GH57" s="86"/>
      <c r="GI57" s="86"/>
      <c r="GJ57" s="86"/>
      <c r="GK57" s="86"/>
      <c r="GL57" s="86"/>
      <c r="GM57" s="86"/>
      <c r="GN57" s="86"/>
      <c r="GO57" s="86"/>
      <c r="GP57" s="86"/>
      <c r="GQ57" s="86"/>
      <c r="GR57" s="86"/>
      <c r="GS57" s="86"/>
      <c r="GT57" s="86"/>
      <c r="GU57" s="86"/>
      <c r="GV57" s="86"/>
      <c r="GW57" s="86"/>
      <c r="GX57" s="86"/>
      <c r="GY57" s="86"/>
      <c r="GZ57" s="86"/>
      <c r="HA57" s="86"/>
      <c r="HB57" s="86"/>
      <c r="HC57" s="86"/>
      <c r="HD57" s="86"/>
      <c r="HE57" s="86"/>
      <c r="HF57" s="86"/>
      <c r="HG57" s="86"/>
      <c r="HH57" s="86"/>
      <c r="HI57" s="86"/>
      <c r="HJ57" s="86"/>
      <c r="HK57" s="86"/>
      <c r="HL57" s="86"/>
      <c r="HM57" s="86"/>
      <c r="HN57" s="86"/>
      <c r="HO57" s="86"/>
      <c r="HP57" s="86"/>
      <c r="HQ57" s="86"/>
      <c r="HR57" s="86"/>
      <c r="HS57" s="86"/>
      <c r="HT57" s="86"/>
      <c r="HU57" s="86"/>
      <c r="HV57" s="86"/>
      <c r="HW57" s="86"/>
      <c r="HX57" s="86"/>
      <c r="HY57" s="86"/>
      <c r="HZ57" s="86"/>
      <c r="IA57" s="86"/>
      <c r="IB57" s="86"/>
      <c r="IC57" s="86"/>
      <c r="ID57" s="86"/>
      <c r="IE57" s="86"/>
      <c r="IF57" s="86"/>
      <c r="IG57" s="86"/>
      <c r="IH57" s="86"/>
      <c r="II57" s="86"/>
      <c r="IJ57" s="86"/>
      <c r="IK57" s="86"/>
      <c r="IL57" s="86"/>
      <c r="IM57" s="86"/>
      <c r="IN57" s="86"/>
      <c r="IO57" s="86"/>
      <c r="IP57" s="86"/>
      <c r="IQ57" s="86"/>
      <c r="IR57" s="86"/>
      <c r="IS57" s="86"/>
      <c r="IT57" s="86"/>
      <c r="IU57" s="86"/>
    </row>
    <row r="58" spans="1:255" s="87" customFormat="1" ht="12" customHeight="1" x14ac:dyDescent="0.25">
      <c r="A58" s="79"/>
      <c r="B58" s="114" t="s">
        <v>67</v>
      </c>
      <c r="C58" s="115" t="s">
        <v>65</v>
      </c>
      <c r="D58" s="115">
        <v>1</v>
      </c>
      <c r="E58" s="115" t="s">
        <v>71</v>
      </c>
      <c r="F58" s="116">
        <v>16755</v>
      </c>
      <c r="G58" s="117">
        <f t="shared" si="2"/>
        <v>16755</v>
      </c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86"/>
      <c r="DF58" s="86"/>
      <c r="DG58" s="86"/>
      <c r="DH58" s="86"/>
      <c r="DI58" s="86"/>
      <c r="DJ58" s="86"/>
      <c r="DK58" s="86"/>
      <c r="DL58" s="86"/>
      <c r="DM58" s="86"/>
      <c r="DN58" s="86"/>
      <c r="DO58" s="86"/>
      <c r="DP58" s="86"/>
      <c r="DQ58" s="86"/>
      <c r="DR58" s="86"/>
      <c r="DS58" s="86"/>
      <c r="DT58" s="86"/>
      <c r="DU58" s="86"/>
      <c r="DV58" s="86"/>
      <c r="DW58" s="86"/>
      <c r="DX58" s="86"/>
      <c r="DY58" s="86"/>
      <c r="DZ58" s="86"/>
      <c r="EA58" s="86"/>
      <c r="EB58" s="86"/>
      <c r="EC58" s="86"/>
      <c r="ED58" s="86"/>
      <c r="EE58" s="86"/>
      <c r="EF58" s="86"/>
      <c r="EG58" s="86"/>
      <c r="EH58" s="86"/>
      <c r="EI58" s="86"/>
      <c r="EJ58" s="86"/>
      <c r="EK58" s="86"/>
      <c r="EL58" s="86"/>
      <c r="EM58" s="86"/>
      <c r="EN58" s="86"/>
      <c r="EO58" s="86"/>
      <c r="EP58" s="86"/>
      <c r="EQ58" s="86"/>
      <c r="ER58" s="86"/>
      <c r="ES58" s="86"/>
      <c r="ET58" s="86"/>
      <c r="EU58" s="86"/>
      <c r="EV58" s="86"/>
      <c r="EW58" s="86"/>
      <c r="EX58" s="86"/>
      <c r="EY58" s="86"/>
      <c r="EZ58" s="86"/>
      <c r="FA58" s="86"/>
      <c r="FB58" s="86"/>
      <c r="FC58" s="86"/>
      <c r="FD58" s="86"/>
      <c r="FE58" s="86"/>
      <c r="FF58" s="86"/>
      <c r="FG58" s="86"/>
      <c r="FH58" s="86"/>
      <c r="FI58" s="86"/>
      <c r="FJ58" s="86"/>
      <c r="FK58" s="86"/>
      <c r="FL58" s="86"/>
      <c r="FM58" s="86"/>
      <c r="FN58" s="86"/>
      <c r="FO58" s="86"/>
      <c r="FP58" s="86"/>
      <c r="FQ58" s="86"/>
      <c r="FR58" s="86"/>
      <c r="FS58" s="86"/>
      <c r="FT58" s="86"/>
      <c r="FU58" s="86"/>
      <c r="FV58" s="86"/>
      <c r="FW58" s="86"/>
      <c r="FX58" s="86"/>
      <c r="FY58" s="86"/>
      <c r="FZ58" s="86"/>
      <c r="GA58" s="86"/>
      <c r="GB58" s="86"/>
      <c r="GC58" s="86"/>
      <c r="GD58" s="86"/>
      <c r="GE58" s="86"/>
      <c r="GF58" s="86"/>
      <c r="GG58" s="86"/>
      <c r="GH58" s="86"/>
      <c r="GI58" s="86"/>
      <c r="GJ58" s="86"/>
      <c r="GK58" s="86"/>
      <c r="GL58" s="86"/>
      <c r="GM58" s="86"/>
      <c r="GN58" s="86"/>
      <c r="GO58" s="86"/>
      <c r="GP58" s="86"/>
      <c r="GQ58" s="86"/>
      <c r="GR58" s="86"/>
      <c r="GS58" s="86"/>
      <c r="GT58" s="86"/>
      <c r="GU58" s="86"/>
      <c r="GV58" s="86"/>
      <c r="GW58" s="86"/>
      <c r="GX58" s="86"/>
      <c r="GY58" s="86"/>
      <c r="GZ58" s="86"/>
      <c r="HA58" s="86"/>
      <c r="HB58" s="86"/>
      <c r="HC58" s="86"/>
      <c r="HD58" s="86"/>
      <c r="HE58" s="86"/>
      <c r="HF58" s="86"/>
      <c r="HG58" s="86"/>
      <c r="HH58" s="86"/>
      <c r="HI58" s="86"/>
      <c r="HJ58" s="86"/>
      <c r="HK58" s="86"/>
      <c r="HL58" s="86"/>
      <c r="HM58" s="86"/>
      <c r="HN58" s="86"/>
      <c r="HO58" s="86"/>
      <c r="HP58" s="86"/>
      <c r="HQ58" s="86"/>
      <c r="HR58" s="86"/>
      <c r="HS58" s="86"/>
      <c r="HT58" s="86"/>
      <c r="HU58" s="86"/>
      <c r="HV58" s="86"/>
      <c r="HW58" s="86"/>
      <c r="HX58" s="86"/>
      <c r="HY58" s="86"/>
      <c r="HZ58" s="86"/>
      <c r="IA58" s="86"/>
      <c r="IB58" s="86"/>
      <c r="IC58" s="86"/>
      <c r="ID58" s="86"/>
      <c r="IE58" s="86"/>
      <c r="IF58" s="86"/>
      <c r="IG58" s="86"/>
      <c r="IH58" s="86"/>
      <c r="II58" s="86"/>
      <c r="IJ58" s="86"/>
      <c r="IK58" s="86"/>
      <c r="IL58" s="86"/>
      <c r="IM58" s="86"/>
      <c r="IN58" s="86"/>
      <c r="IO58" s="86"/>
      <c r="IP58" s="86"/>
      <c r="IQ58" s="86"/>
      <c r="IR58" s="86"/>
      <c r="IS58" s="86"/>
      <c r="IT58" s="86"/>
      <c r="IU58" s="86"/>
    </row>
    <row r="59" spans="1:255" s="87" customFormat="1" ht="12" customHeight="1" x14ac:dyDescent="0.25">
      <c r="A59" s="79"/>
      <c r="B59" s="114" t="s">
        <v>122</v>
      </c>
      <c r="C59" s="115" t="s">
        <v>65</v>
      </c>
      <c r="D59" s="115">
        <v>1</v>
      </c>
      <c r="E59" s="115" t="s">
        <v>123</v>
      </c>
      <c r="F59" s="116">
        <v>65016</v>
      </c>
      <c r="G59" s="117">
        <f t="shared" si="2"/>
        <v>65016</v>
      </c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6"/>
      <c r="CO59" s="86"/>
      <c r="CP59" s="86"/>
      <c r="CQ59" s="86"/>
      <c r="CR59" s="86"/>
      <c r="CS59" s="86"/>
      <c r="CT59" s="86"/>
      <c r="CU59" s="86"/>
      <c r="CV59" s="86"/>
      <c r="CW59" s="86"/>
      <c r="CX59" s="86"/>
      <c r="CY59" s="86"/>
      <c r="CZ59" s="86"/>
      <c r="DA59" s="86"/>
      <c r="DB59" s="86"/>
      <c r="DC59" s="86"/>
      <c r="DD59" s="86"/>
      <c r="DE59" s="86"/>
      <c r="DF59" s="86"/>
      <c r="DG59" s="86"/>
      <c r="DH59" s="86"/>
      <c r="DI59" s="86"/>
      <c r="DJ59" s="86"/>
      <c r="DK59" s="86"/>
      <c r="DL59" s="86"/>
      <c r="DM59" s="86"/>
      <c r="DN59" s="86"/>
      <c r="DO59" s="86"/>
      <c r="DP59" s="86"/>
      <c r="DQ59" s="86"/>
      <c r="DR59" s="86"/>
      <c r="DS59" s="86"/>
      <c r="DT59" s="86"/>
      <c r="DU59" s="86"/>
      <c r="DV59" s="86"/>
      <c r="DW59" s="86"/>
      <c r="DX59" s="86"/>
      <c r="DY59" s="86"/>
      <c r="DZ59" s="86"/>
      <c r="EA59" s="86"/>
      <c r="EB59" s="86"/>
      <c r="EC59" s="86"/>
      <c r="ED59" s="86"/>
      <c r="EE59" s="86"/>
      <c r="EF59" s="86"/>
      <c r="EG59" s="86"/>
      <c r="EH59" s="86"/>
      <c r="EI59" s="86"/>
      <c r="EJ59" s="86"/>
      <c r="EK59" s="86"/>
      <c r="EL59" s="86"/>
      <c r="EM59" s="86"/>
      <c r="EN59" s="86"/>
      <c r="EO59" s="86"/>
      <c r="EP59" s="86"/>
      <c r="EQ59" s="86"/>
      <c r="ER59" s="86"/>
      <c r="ES59" s="86"/>
      <c r="ET59" s="86"/>
      <c r="EU59" s="86"/>
      <c r="EV59" s="86"/>
      <c r="EW59" s="86"/>
      <c r="EX59" s="86"/>
      <c r="EY59" s="86"/>
      <c r="EZ59" s="86"/>
      <c r="FA59" s="86"/>
      <c r="FB59" s="86"/>
      <c r="FC59" s="86"/>
      <c r="FD59" s="86"/>
      <c r="FE59" s="86"/>
      <c r="FF59" s="86"/>
      <c r="FG59" s="86"/>
      <c r="FH59" s="86"/>
      <c r="FI59" s="86"/>
      <c r="FJ59" s="86"/>
      <c r="FK59" s="86"/>
      <c r="FL59" s="86"/>
      <c r="FM59" s="86"/>
      <c r="FN59" s="86"/>
      <c r="FO59" s="86"/>
      <c r="FP59" s="86"/>
      <c r="FQ59" s="86"/>
      <c r="FR59" s="86"/>
      <c r="FS59" s="86"/>
      <c r="FT59" s="86"/>
      <c r="FU59" s="86"/>
      <c r="FV59" s="86"/>
      <c r="FW59" s="86"/>
      <c r="FX59" s="86"/>
      <c r="FY59" s="86"/>
      <c r="FZ59" s="86"/>
      <c r="GA59" s="86"/>
      <c r="GB59" s="86"/>
      <c r="GC59" s="86"/>
      <c r="GD59" s="86"/>
      <c r="GE59" s="86"/>
      <c r="GF59" s="86"/>
      <c r="GG59" s="86"/>
      <c r="GH59" s="86"/>
      <c r="GI59" s="86"/>
      <c r="GJ59" s="86"/>
      <c r="GK59" s="86"/>
      <c r="GL59" s="86"/>
      <c r="GM59" s="86"/>
      <c r="GN59" s="86"/>
      <c r="GO59" s="86"/>
      <c r="GP59" s="86"/>
      <c r="GQ59" s="86"/>
      <c r="GR59" s="86"/>
      <c r="GS59" s="86"/>
      <c r="GT59" s="86"/>
      <c r="GU59" s="86"/>
      <c r="GV59" s="86"/>
      <c r="GW59" s="86"/>
      <c r="GX59" s="86"/>
      <c r="GY59" s="86"/>
      <c r="GZ59" s="86"/>
      <c r="HA59" s="86"/>
      <c r="HB59" s="86"/>
      <c r="HC59" s="86"/>
      <c r="HD59" s="86"/>
      <c r="HE59" s="86"/>
      <c r="HF59" s="86"/>
      <c r="HG59" s="86"/>
      <c r="HH59" s="86"/>
      <c r="HI59" s="86"/>
      <c r="HJ59" s="86"/>
      <c r="HK59" s="86"/>
      <c r="HL59" s="86"/>
      <c r="HM59" s="86"/>
      <c r="HN59" s="86"/>
      <c r="HO59" s="86"/>
      <c r="HP59" s="86"/>
      <c r="HQ59" s="86"/>
      <c r="HR59" s="86"/>
      <c r="HS59" s="86"/>
      <c r="HT59" s="86"/>
      <c r="HU59" s="86"/>
      <c r="HV59" s="86"/>
      <c r="HW59" s="86"/>
      <c r="HX59" s="86"/>
      <c r="HY59" s="86"/>
      <c r="HZ59" s="86"/>
      <c r="IA59" s="86"/>
      <c r="IB59" s="86"/>
      <c r="IC59" s="86"/>
      <c r="ID59" s="86"/>
      <c r="IE59" s="86"/>
      <c r="IF59" s="86"/>
      <c r="IG59" s="86"/>
      <c r="IH59" s="86"/>
      <c r="II59" s="86"/>
      <c r="IJ59" s="86"/>
      <c r="IK59" s="86"/>
      <c r="IL59" s="86"/>
      <c r="IM59" s="86"/>
      <c r="IN59" s="86"/>
      <c r="IO59" s="86"/>
      <c r="IP59" s="86"/>
      <c r="IQ59" s="86"/>
      <c r="IR59" s="86"/>
      <c r="IS59" s="86"/>
      <c r="IT59" s="86"/>
      <c r="IU59" s="86"/>
    </row>
    <row r="60" spans="1:255" s="87" customFormat="1" ht="12" customHeight="1" x14ac:dyDescent="0.25">
      <c r="A60" s="79"/>
      <c r="B60" s="114" t="s">
        <v>79</v>
      </c>
      <c r="C60" s="115" t="s">
        <v>65</v>
      </c>
      <c r="D60" s="115">
        <v>2</v>
      </c>
      <c r="E60" s="115" t="s">
        <v>124</v>
      </c>
      <c r="F60" s="116">
        <v>47005</v>
      </c>
      <c r="G60" s="117">
        <f t="shared" si="2"/>
        <v>94010</v>
      </c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</row>
    <row r="61" spans="1:255" s="87" customFormat="1" ht="12" customHeight="1" x14ac:dyDescent="0.25">
      <c r="A61" s="79"/>
      <c r="B61" s="114" t="s">
        <v>80</v>
      </c>
      <c r="C61" s="115" t="s">
        <v>30</v>
      </c>
      <c r="D61" s="115">
        <v>4</v>
      </c>
      <c r="E61" s="115" t="s">
        <v>68</v>
      </c>
      <c r="F61" s="116">
        <v>49028</v>
      </c>
      <c r="G61" s="117">
        <f t="shared" si="2"/>
        <v>196112</v>
      </c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</row>
    <row r="62" spans="1:255" s="87" customFormat="1" ht="12" customHeight="1" x14ac:dyDescent="0.25">
      <c r="A62" s="79"/>
      <c r="B62" s="120" t="s">
        <v>31</v>
      </c>
      <c r="C62" s="115"/>
      <c r="D62" s="115"/>
      <c r="E62" s="115"/>
      <c r="F62" s="116"/>
      <c r="G62" s="117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6"/>
      <c r="CO62" s="86"/>
      <c r="CP62" s="86"/>
      <c r="CQ62" s="86"/>
      <c r="CR62" s="86"/>
      <c r="CS62" s="86"/>
      <c r="CT62" s="86"/>
      <c r="CU62" s="86"/>
      <c r="CV62" s="86"/>
      <c r="CW62" s="86"/>
      <c r="CX62" s="86"/>
      <c r="CY62" s="86"/>
      <c r="CZ62" s="86"/>
      <c r="DA62" s="86"/>
      <c r="DB62" s="86"/>
      <c r="DC62" s="86"/>
      <c r="DD62" s="86"/>
      <c r="DE62" s="86"/>
      <c r="DF62" s="86"/>
      <c r="DG62" s="86"/>
      <c r="DH62" s="86"/>
      <c r="DI62" s="86"/>
      <c r="DJ62" s="86"/>
      <c r="DK62" s="86"/>
      <c r="DL62" s="86"/>
      <c r="DM62" s="86"/>
      <c r="DN62" s="86"/>
      <c r="DO62" s="86"/>
      <c r="DP62" s="86"/>
      <c r="DQ62" s="86"/>
      <c r="DR62" s="86"/>
      <c r="DS62" s="86"/>
      <c r="DT62" s="86"/>
      <c r="DU62" s="86"/>
      <c r="DV62" s="86"/>
      <c r="DW62" s="86"/>
      <c r="DX62" s="86"/>
      <c r="DY62" s="86"/>
      <c r="DZ62" s="86"/>
      <c r="EA62" s="86"/>
      <c r="EB62" s="86"/>
      <c r="EC62" s="86"/>
      <c r="ED62" s="86"/>
      <c r="EE62" s="86"/>
      <c r="EF62" s="86"/>
      <c r="EG62" s="86"/>
      <c r="EH62" s="86"/>
      <c r="EI62" s="86"/>
      <c r="EJ62" s="86"/>
      <c r="EK62" s="86"/>
      <c r="EL62" s="86"/>
      <c r="EM62" s="86"/>
      <c r="EN62" s="86"/>
      <c r="EO62" s="86"/>
      <c r="EP62" s="86"/>
      <c r="EQ62" s="86"/>
      <c r="ER62" s="86"/>
      <c r="ES62" s="86"/>
      <c r="ET62" s="86"/>
      <c r="EU62" s="86"/>
      <c r="EV62" s="86"/>
      <c r="EW62" s="86"/>
      <c r="EX62" s="86"/>
      <c r="EY62" s="86"/>
      <c r="EZ62" s="86"/>
      <c r="FA62" s="86"/>
      <c r="FB62" s="86"/>
      <c r="FC62" s="86"/>
      <c r="FD62" s="86"/>
      <c r="FE62" s="86"/>
      <c r="FF62" s="86"/>
      <c r="FG62" s="86"/>
      <c r="FH62" s="86"/>
      <c r="FI62" s="86"/>
      <c r="FJ62" s="86"/>
      <c r="FK62" s="86"/>
      <c r="FL62" s="86"/>
      <c r="FM62" s="86"/>
      <c r="FN62" s="86"/>
      <c r="FO62" s="86"/>
      <c r="FP62" s="86"/>
      <c r="FQ62" s="86"/>
      <c r="FR62" s="86"/>
      <c r="FS62" s="86"/>
      <c r="FT62" s="86"/>
      <c r="FU62" s="86"/>
      <c r="FV62" s="86"/>
      <c r="FW62" s="86"/>
      <c r="FX62" s="86"/>
      <c r="FY62" s="86"/>
      <c r="FZ62" s="86"/>
      <c r="GA62" s="86"/>
      <c r="GB62" s="86"/>
      <c r="GC62" s="86"/>
      <c r="GD62" s="86"/>
      <c r="GE62" s="86"/>
      <c r="GF62" s="86"/>
      <c r="GG62" s="86"/>
      <c r="GH62" s="86"/>
      <c r="GI62" s="86"/>
      <c r="GJ62" s="86"/>
      <c r="GK62" s="86"/>
      <c r="GL62" s="86"/>
      <c r="GM62" s="86"/>
      <c r="GN62" s="86"/>
      <c r="GO62" s="86"/>
      <c r="GP62" s="86"/>
      <c r="GQ62" s="86"/>
      <c r="GR62" s="86"/>
      <c r="GS62" s="86"/>
      <c r="GT62" s="86"/>
      <c r="GU62" s="86"/>
      <c r="GV62" s="86"/>
      <c r="GW62" s="86"/>
      <c r="GX62" s="86"/>
      <c r="GY62" s="86"/>
      <c r="GZ62" s="86"/>
      <c r="HA62" s="86"/>
      <c r="HB62" s="86"/>
      <c r="HC62" s="86"/>
      <c r="HD62" s="86"/>
      <c r="HE62" s="86"/>
      <c r="HF62" s="86"/>
      <c r="HG62" s="86"/>
      <c r="HH62" s="86"/>
      <c r="HI62" s="86"/>
      <c r="HJ62" s="86"/>
      <c r="HK62" s="86"/>
      <c r="HL62" s="86"/>
      <c r="HM62" s="86"/>
      <c r="HN62" s="86"/>
      <c r="HO62" s="86"/>
      <c r="HP62" s="86"/>
      <c r="HQ62" s="86"/>
      <c r="HR62" s="86"/>
      <c r="HS62" s="86"/>
      <c r="HT62" s="86"/>
      <c r="HU62" s="86"/>
      <c r="HV62" s="86"/>
      <c r="HW62" s="86"/>
      <c r="HX62" s="86"/>
      <c r="HY62" s="86"/>
      <c r="HZ62" s="86"/>
      <c r="IA62" s="86"/>
      <c r="IB62" s="86"/>
      <c r="IC62" s="86"/>
      <c r="ID62" s="86"/>
      <c r="IE62" s="86"/>
      <c r="IF62" s="86"/>
      <c r="IG62" s="86"/>
      <c r="IH62" s="86"/>
      <c r="II62" s="86"/>
      <c r="IJ62" s="86"/>
      <c r="IK62" s="86"/>
      <c r="IL62" s="86"/>
      <c r="IM62" s="86"/>
      <c r="IN62" s="86"/>
      <c r="IO62" s="86"/>
      <c r="IP62" s="86"/>
      <c r="IQ62" s="86"/>
      <c r="IR62" s="86"/>
      <c r="IS62" s="86"/>
      <c r="IT62" s="86"/>
      <c r="IU62" s="86"/>
    </row>
    <row r="63" spans="1:255" s="87" customFormat="1" ht="12" customHeight="1" x14ac:dyDescent="0.25">
      <c r="A63" s="79"/>
      <c r="B63" s="114" t="s">
        <v>78</v>
      </c>
      <c r="C63" s="115" t="s">
        <v>65</v>
      </c>
      <c r="D63" s="115">
        <v>2</v>
      </c>
      <c r="E63" s="115" t="s">
        <v>62</v>
      </c>
      <c r="F63" s="116">
        <v>42194</v>
      </c>
      <c r="G63" s="117">
        <f t="shared" si="2"/>
        <v>84388</v>
      </c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  <c r="DW63" s="86"/>
      <c r="DX63" s="86"/>
      <c r="DY63" s="86"/>
      <c r="DZ63" s="86"/>
      <c r="EA63" s="86"/>
      <c r="EB63" s="86"/>
      <c r="EC63" s="86"/>
      <c r="ED63" s="86"/>
      <c r="EE63" s="86"/>
      <c r="EF63" s="86"/>
      <c r="EG63" s="86"/>
      <c r="EH63" s="86"/>
      <c r="EI63" s="86"/>
      <c r="EJ63" s="86"/>
      <c r="EK63" s="86"/>
      <c r="EL63" s="86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86"/>
      <c r="FB63" s="86"/>
      <c r="FC63" s="86"/>
      <c r="FD63" s="86"/>
      <c r="FE63" s="86"/>
      <c r="FF63" s="86"/>
      <c r="FG63" s="86"/>
      <c r="FH63" s="86"/>
      <c r="FI63" s="86"/>
      <c r="FJ63" s="86"/>
      <c r="FK63" s="86"/>
      <c r="FL63" s="86"/>
      <c r="FM63" s="86"/>
      <c r="FN63" s="86"/>
      <c r="FO63" s="86"/>
      <c r="FP63" s="86"/>
      <c r="FQ63" s="86"/>
      <c r="FR63" s="86"/>
      <c r="FS63" s="86"/>
      <c r="FT63" s="86"/>
      <c r="FU63" s="86"/>
      <c r="FV63" s="86"/>
      <c r="FW63" s="86"/>
      <c r="FX63" s="86"/>
      <c r="FY63" s="86"/>
      <c r="FZ63" s="86"/>
      <c r="GA63" s="86"/>
      <c r="GB63" s="86"/>
      <c r="GC63" s="86"/>
      <c r="GD63" s="86"/>
      <c r="GE63" s="86"/>
      <c r="GF63" s="86"/>
      <c r="GG63" s="86"/>
      <c r="GH63" s="86"/>
      <c r="GI63" s="86"/>
      <c r="GJ63" s="86"/>
      <c r="GK63" s="86"/>
      <c r="GL63" s="86"/>
      <c r="GM63" s="86"/>
      <c r="GN63" s="86"/>
      <c r="GO63" s="86"/>
      <c r="GP63" s="86"/>
      <c r="GQ63" s="86"/>
      <c r="GR63" s="86"/>
      <c r="GS63" s="86"/>
      <c r="GT63" s="86"/>
      <c r="GU63" s="86"/>
      <c r="GV63" s="86"/>
      <c r="GW63" s="86"/>
      <c r="GX63" s="86"/>
      <c r="GY63" s="86"/>
      <c r="GZ63" s="86"/>
      <c r="HA63" s="86"/>
      <c r="HB63" s="86"/>
      <c r="HC63" s="86"/>
      <c r="HD63" s="86"/>
      <c r="HE63" s="86"/>
      <c r="HF63" s="86"/>
      <c r="HG63" s="86"/>
      <c r="HH63" s="86"/>
      <c r="HI63" s="86"/>
      <c r="HJ63" s="86"/>
      <c r="HK63" s="86"/>
      <c r="HL63" s="86"/>
      <c r="HM63" s="86"/>
      <c r="HN63" s="86"/>
      <c r="HO63" s="86"/>
      <c r="HP63" s="86"/>
      <c r="HQ63" s="86"/>
      <c r="HR63" s="86"/>
      <c r="HS63" s="86"/>
      <c r="HT63" s="86"/>
      <c r="HU63" s="86"/>
      <c r="HV63" s="86"/>
      <c r="HW63" s="86"/>
      <c r="HX63" s="86"/>
      <c r="HY63" s="86"/>
      <c r="HZ63" s="86"/>
      <c r="IA63" s="86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  <c r="IS63" s="86"/>
      <c r="IT63" s="86"/>
      <c r="IU63" s="86"/>
    </row>
    <row r="64" spans="1:255" s="87" customFormat="1" ht="12" customHeight="1" x14ac:dyDescent="0.25">
      <c r="A64" s="79"/>
      <c r="B64" s="120" t="s">
        <v>32</v>
      </c>
      <c r="C64" s="115"/>
      <c r="D64" s="115"/>
      <c r="E64" s="115"/>
      <c r="F64" s="116"/>
      <c r="G64" s="117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/>
      <c r="HN64" s="86"/>
      <c r="HO64" s="86"/>
      <c r="HP64" s="86"/>
      <c r="HQ64" s="86"/>
      <c r="HR64" s="86"/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  <c r="IS64" s="86"/>
      <c r="IT64" s="86"/>
      <c r="IU64" s="86"/>
    </row>
    <row r="65" spans="1:255" s="87" customFormat="1" ht="12" customHeight="1" x14ac:dyDescent="0.25">
      <c r="A65" s="79"/>
      <c r="B65" s="114" t="s">
        <v>125</v>
      </c>
      <c r="C65" s="115" t="s">
        <v>30</v>
      </c>
      <c r="D65" s="115">
        <v>0.4</v>
      </c>
      <c r="E65" s="115" t="s">
        <v>124</v>
      </c>
      <c r="F65" s="116">
        <v>16303</v>
      </c>
      <c r="G65" s="117">
        <f t="shared" si="2"/>
        <v>6521.2000000000007</v>
      </c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</row>
    <row r="66" spans="1:255" s="87" customFormat="1" ht="12" customHeight="1" x14ac:dyDescent="0.25">
      <c r="A66" s="79"/>
      <c r="B66" s="114" t="s">
        <v>126</v>
      </c>
      <c r="C66" s="115" t="s">
        <v>65</v>
      </c>
      <c r="D66" s="115">
        <v>0.5</v>
      </c>
      <c r="E66" s="115" t="s">
        <v>124</v>
      </c>
      <c r="F66" s="116">
        <v>41650</v>
      </c>
      <c r="G66" s="117">
        <f t="shared" si="2"/>
        <v>20825</v>
      </c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  <c r="FJ66" s="86"/>
      <c r="FK66" s="86"/>
      <c r="FL66" s="86"/>
      <c r="FM66" s="86"/>
      <c r="FN66" s="86"/>
      <c r="FO66" s="86"/>
      <c r="FP66" s="86"/>
      <c r="FQ66" s="86"/>
      <c r="FR66" s="86"/>
      <c r="FS66" s="86"/>
      <c r="FT66" s="86"/>
      <c r="FU66" s="86"/>
      <c r="FV66" s="86"/>
      <c r="FW66" s="86"/>
      <c r="FX66" s="86"/>
      <c r="FY66" s="86"/>
      <c r="FZ66" s="86"/>
      <c r="GA66" s="86"/>
      <c r="GB66" s="86"/>
      <c r="GC66" s="86"/>
      <c r="GD66" s="86"/>
      <c r="GE66" s="86"/>
      <c r="GF66" s="86"/>
      <c r="GG66" s="86"/>
      <c r="GH66" s="86"/>
      <c r="GI66" s="86"/>
      <c r="GJ66" s="86"/>
      <c r="GK66" s="86"/>
      <c r="GL66" s="86"/>
      <c r="GM66" s="86"/>
      <c r="GN66" s="86"/>
      <c r="GO66" s="86"/>
      <c r="GP66" s="86"/>
      <c r="GQ66" s="86"/>
      <c r="GR66" s="86"/>
      <c r="GS66" s="86"/>
      <c r="GT66" s="86"/>
      <c r="GU66" s="86"/>
      <c r="GV66" s="86"/>
      <c r="GW66" s="86"/>
      <c r="GX66" s="86"/>
      <c r="GY66" s="86"/>
      <c r="GZ66" s="86"/>
      <c r="HA66" s="86"/>
      <c r="HB66" s="86"/>
      <c r="HC66" s="86"/>
      <c r="HD66" s="86"/>
      <c r="HE66" s="86"/>
      <c r="HF66" s="86"/>
      <c r="HG66" s="86"/>
      <c r="HH66" s="86"/>
      <c r="HI66" s="86"/>
      <c r="HJ66" s="86"/>
      <c r="HK66" s="86"/>
      <c r="HL66" s="86"/>
      <c r="HM66" s="86"/>
      <c r="HN66" s="86"/>
      <c r="HO66" s="86"/>
      <c r="HP66" s="86"/>
      <c r="HQ66" s="86"/>
      <c r="HR66" s="86"/>
      <c r="HS66" s="86"/>
      <c r="HT66" s="86"/>
      <c r="HU66" s="86"/>
      <c r="HV66" s="86"/>
      <c r="HW66" s="86"/>
      <c r="HX66" s="86"/>
      <c r="HY66" s="86"/>
      <c r="HZ66" s="86"/>
      <c r="IA66" s="86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  <c r="IS66" s="86"/>
      <c r="IT66" s="86"/>
      <c r="IU66" s="86"/>
    </row>
    <row r="67" spans="1:255" s="87" customFormat="1" ht="12" customHeight="1" x14ac:dyDescent="0.25">
      <c r="A67" s="79"/>
      <c r="B67" s="120" t="s">
        <v>34</v>
      </c>
      <c r="C67" s="115"/>
      <c r="D67" s="115"/>
      <c r="E67" s="115"/>
      <c r="F67" s="116"/>
      <c r="G67" s="117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6"/>
      <c r="DQ67" s="86"/>
      <c r="DR67" s="86"/>
      <c r="DS67" s="86"/>
      <c r="DT67" s="86"/>
      <c r="DU67" s="86"/>
      <c r="DV67" s="86"/>
      <c r="DW67" s="86"/>
      <c r="DX67" s="86"/>
      <c r="DY67" s="86"/>
      <c r="DZ67" s="86"/>
      <c r="EA67" s="86"/>
      <c r="EB67" s="86"/>
      <c r="EC67" s="86"/>
      <c r="ED67" s="86"/>
      <c r="EE67" s="86"/>
      <c r="EF67" s="86"/>
      <c r="EG67" s="86"/>
      <c r="EH67" s="86"/>
      <c r="EI67" s="86"/>
      <c r="EJ67" s="86"/>
      <c r="EK67" s="86"/>
      <c r="EL67" s="86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86"/>
      <c r="FB67" s="86"/>
      <c r="FC67" s="86"/>
      <c r="FD67" s="86"/>
      <c r="FE67" s="86"/>
      <c r="FF67" s="86"/>
      <c r="FG67" s="86"/>
      <c r="FH67" s="86"/>
      <c r="FI67" s="86"/>
      <c r="FJ67" s="86"/>
      <c r="FK67" s="86"/>
      <c r="FL67" s="86"/>
      <c r="FM67" s="86"/>
      <c r="FN67" s="86"/>
      <c r="FO67" s="86"/>
      <c r="FP67" s="86"/>
      <c r="FQ67" s="86"/>
      <c r="FR67" s="86"/>
      <c r="FS67" s="86"/>
      <c r="FT67" s="86"/>
      <c r="FU67" s="86"/>
      <c r="FV67" s="86"/>
      <c r="FW67" s="86"/>
      <c r="FX67" s="86"/>
      <c r="FY67" s="86"/>
      <c r="FZ67" s="86"/>
      <c r="GA67" s="86"/>
      <c r="GB67" s="86"/>
      <c r="GC67" s="86"/>
      <c r="GD67" s="86"/>
      <c r="GE67" s="86"/>
      <c r="GF67" s="86"/>
      <c r="GG67" s="86"/>
      <c r="GH67" s="86"/>
      <c r="GI67" s="86"/>
      <c r="GJ67" s="86"/>
      <c r="GK67" s="86"/>
      <c r="GL67" s="86"/>
      <c r="GM67" s="86"/>
      <c r="GN67" s="86"/>
      <c r="GO67" s="86"/>
      <c r="GP67" s="86"/>
      <c r="GQ67" s="86"/>
      <c r="GR67" s="86"/>
      <c r="GS67" s="86"/>
      <c r="GT67" s="86"/>
      <c r="GU67" s="86"/>
      <c r="GV67" s="86"/>
      <c r="GW67" s="86"/>
      <c r="GX67" s="86"/>
      <c r="GY67" s="86"/>
      <c r="GZ67" s="86"/>
      <c r="HA67" s="86"/>
      <c r="HB67" s="86"/>
      <c r="HC67" s="86"/>
      <c r="HD67" s="86"/>
      <c r="HE67" s="86"/>
      <c r="HF67" s="86"/>
      <c r="HG67" s="86"/>
      <c r="HH67" s="86"/>
      <c r="HI67" s="86"/>
      <c r="HJ67" s="86"/>
      <c r="HK67" s="86"/>
      <c r="HL67" s="86"/>
      <c r="HM67" s="86"/>
      <c r="HN67" s="86"/>
      <c r="HO67" s="86"/>
      <c r="HP67" s="86"/>
      <c r="HQ67" s="86"/>
      <c r="HR67" s="86"/>
      <c r="HS67" s="86"/>
      <c r="HT67" s="86"/>
      <c r="HU67" s="86"/>
      <c r="HV67" s="86"/>
      <c r="HW67" s="86"/>
      <c r="HX67" s="86"/>
      <c r="HY67" s="86"/>
      <c r="HZ67" s="86"/>
      <c r="IA67" s="86"/>
      <c r="IB67" s="86"/>
      <c r="IC67" s="86"/>
      <c r="ID67" s="86"/>
      <c r="IE67" s="86"/>
      <c r="IF67" s="86"/>
      <c r="IG67" s="86"/>
      <c r="IH67" s="86"/>
      <c r="II67" s="86"/>
      <c r="IJ67" s="86"/>
      <c r="IK67" s="86"/>
      <c r="IL67" s="86"/>
      <c r="IM67" s="86"/>
      <c r="IN67" s="86"/>
      <c r="IO67" s="86"/>
      <c r="IP67" s="86"/>
      <c r="IQ67" s="86"/>
      <c r="IR67" s="86"/>
      <c r="IS67" s="86"/>
      <c r="IT67" s="86"/>
      <c r="IU67" s="86"/>
    </row>
    <row r="68" spans="1:255" s="87" customFormat="1" ht="12" customHeight="1" x14ac:dyDescent="0.25">
      <c r="A68" s="79"/>
      <c r="B68" s="114" t="s">
        <v>127</v>
      </c>
      <c r="C68" s="115" t="s">
        <v>30</v>
      </c>
      <c r="D68" s="115">
        <v>300</v>
      </c>
      <c r="E68" s="115" t="s">
        <v>84</v>
      </c>
      <c r="F68" s="116">
        <v>3890</v>
      </c>
      <c r="G68" s="117">
        <f t="shared" si="2"/>
        <v>1167000</v>
      </c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6"/>
      <c r="FX68" s="86"/>
      <c r="FY68" s="86"/>
      <c r="FZ68" s="86"/>
      <c r="GA68" s="86"/>
      <c r="GB68" s="86"/>
      <c r="GC68" s="86"/>
      <c r="GD68" s="86"/>
      <c r="GE68" s="86"/>
      <c r="GF68" s="86"/>
      <c r="GG68" s="86"/>
      <c r="GH68" s="86"/>
      <c r="GI68" s="86"/>
      <c r="GJ68" s="86"/>
      <c r="GK68" s="86"/>
      <c r="GL68" s="86"/>
      <c r="GM68" s="86"/>
      <c r="GN68" s="86"/>
      <c r="GO68" s="86"/>
      <c r="GP68" s="86"/>
      <c r="GQ68" s="86"/>
      <c r="GR68" s="86"/>
      <c r="GS68" s="86"/>
      <c r="GT68" s="86"/>
      <c r="GU68" s="86"/>
      <c r="GV68" s="86"/>
      <c r="GW68" s="86"/>
      <c r="GX68" s="86"/>
      <c r="GY68" s="86"/>
      <c r="GZ68" s="86"/>
      <c r="HA68" s="86"/>
      <c r="HB68" s="86"/>
      <c r="HC68" s="86"/>
      <c r="HD68" s="86"/>
      <c r="HE68" s="86"/>
      <c r="HF68" s="86"/>
      <c r="HG68" s="86"/>
      <c r="HH68" s="86"/>
      <c r="HI68" s="86"/>
      <c r="HJ68" s="86"/>
      <c r="HK68" s="86"/>
      <c r="HL68" s="86"/>
      <c r="HM68" s="86"/>
      <c r="HN68" s="86"/>
      <c r="HO68" s="86"/>
      <c r="HP68" s="86"/>
      <c r="HQ68" s="86"/>
      <c r="HR68" s="86"/>
      <c r="HS68" s="86"/>
      <c r="HT68" s="86"/>
      <c r="HU68" s="86"/>
      <c r="HV68" s="86"/>
      <c r="HW68" s="86"/>
      <c r="HX68" s="86"/>
      <c r="HY68" s="86"/>
      <c r="HZ68" s="86"/>
      <c r="IA68" s="86"/>
      <c r="IB68" s="86"/>
      <c r="IC68" s="86"/>
      <c r="ID68" s="86"/>
      <c r="IE68" s="86"/>
      <c r="IF68" s="86"/>
      <c r="IG68" s="86"/>
      <c r="IH68" s="86"/>
      <c r="II68" s="86"/>
      <c r="IJ68" s="86"/>
      <c r="IK68" s="86"/>
      <c r="IL68" s="86"/>
      <c r="IM68" s="86"/>
      <c r="IN68" s="86"/>
      <c r="IO68" s="86"/>
      <c r="IP68" s="86"/>
      <c r="IQ68" s="86"/>
      <c r="IR68" s="86"/>
      <c r="IS68" s="86"/>
      <c r="IT68" s="86"/>
      <c r="IU68" s="86"/>
    </row>
    <row r="69" spans="1:255" s="87" customFormat="1" ht="12" customHeight="1" x14ac:dyDescent="0.25">
      <c r="A69" s="79"/>
      <c r="B69" s="114" t="s">
        <v>137</v>
      </c>
      <c r="C69" s="115" t="s">
        <v>85</v>
      </c>
      <c r="D69" s="115">
        <v>4</v>
      </c>
      <c r="E69" s="115" t="s">
        <v>84</v>
      </c>
      <c r="F69" s="116">
        <v>172550</v>
      </c>
      <c r="G69" s="117">
        <f t="shared" si="2"/>
        <v>690200</v>
      </c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6"/>
      <c r="FX69" s="86"/>
      <c r="FY69" s="86"/>
      <c r="FZ69" s="86"/>
      <c r="GA69" s="86"/>
      <c r="GB69" s="86"/>
      <c r="GC69" s="86"/>
      <c r="GD69" s="86"/>
      <c r="GE69" s="86"/>
      <c r="GF69" s="86"/>
      <c r="GG69" s="86"/>
      <c r="GH69" s="86"/>
      <c r="GI69" s="86"/>
      <c r="GJ69" s="86"/>
      <c r="GK69" s="86"/>
      <c r="GL69" s="86"/>
      <c r="GM69" s="86"/>
      <c r="GN69" s="86"/>
      <c r="GO69" s="86"/>
      <c r="GP69" s="86"/>
      <c r="GQ69" s="86"/>
      <c r="GR69" s="86"/>
      <c r="GS69" s="86"/>
      <c r="GT69" s="86"/>
      <c r="GU69" s="86"/>
      <c r="GV69" s="86"/>
      <c r="GW69" s="86"/>
      <c r="GX69" s="86"/>
      <c r="GY69" s="86"/>
      <c r="GZ69" s="86"/>
      <c r="HA69" s="86"/>
      <c r="HB69" s="86"/>
      <c r="HC69" s="86"/>
      <c r="HD69" s="86"/>
      <c r="HE69" s="86"/>
      <c r="HF69" s="86"/>
      <c r="HG69" s="86"/>
      <c r="HH69" s="86"/>
      <c r="HI69" s="86"/>
      <c r="HJ69" s="86"/>
      <c r="HK69" s="86"/>
      <c r="HL69" s="86"/>
      <c r="HM69" s="86"/>
      <c r="HN69" s="86"/>
      <c r="HO69" s="86"/>
      <c r="HP69" s="86"/>
      <c r="HQ69" s="86"/>
      <c r="HR69" s="86"/>
      <c r="HS69" s="86"/>
      <c r="HT69" s="86"/>
      <c r="HU69" s="86"/>
      <c r="HV69" s="86"/>
      <c r="HW69" s="86"/>
      <c r="HX69" s="86"/>
      <c r="HY69" s="86"/>
      <c r="HZ69" s="86"/>
      <c r="IA69" s="86"/>
      <c r="IB69" s="86"/>
      <c r="IC69" s="86"/>
      <c r="ID69" s="86"/>
      <c r="IE69" s="86"/>
      <c r="IF69" s="86"/>
      <c r="IG69" s="86"/>
      <c r="IH69" s="86"/>
      <c r="II69" s="86"/>
      <c r="IJ69" s="86"/>
      <c r="IK69" s="86"/>
      <c r="IL69" s="86"/>
      <c r="IM69" s="86"/>
      <c r="IN69" s="86"/>
      <c r="IO69" s="86"/>
      <c r="IP69" s="86"/>
      <c r="IQ69" s="86"/>
      <c r="IR69" s="86"/>
      <c r="IS69" s="86"/>
      <c r="IT69" s="86"/>
      <c r="IU69" s="86"/>
    </row>
    <row r="70" spans="1:255" s="87" customFormat="1" ht="12" customHeight="1" x14ac:dyDescent="0.25">
      <c r="A70" s="79"/>
      <c r="B70" s="114" t="s">
        <v>82</v>
      </c>
      <c r="C70" s="115" t="s">
        <v>83</v>
      </c>
      <c r="D70" s="115">
        <v>6000</v>
      </c>
      <c r="E70" s="115" t="s">
        <v>84</v>
      </c>
      <c r="F70" s="116">
        <v>53</v>
      </c>
      <c r="G70" s="117">
        <f t="shared" si="2"/>
        <v>318000</v>
      </c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  <c r="DK70" s="86"/>
      <c r="DL70" s="86"/>
      <c r="DM70" s="86"/>
      <c r="DN70" s="86"/>
      <c r="DO70" s="86"/>
      <c r="DP70" s="86"/>
      <c r="DQ70" s="86"/>
      <c r="DR70" s="86"/>
      <c r="DS70" s="86"/>
      <c r="DT70" s="86"/>
      <c r="DU70" s="86"/>
      <c r="DV70" s="86"/>
      <c r="DW70" s="86"/>
      <c r="DX70" s="86"/>
      <c r="DY70" s="86"/>
      <c r="DZ70" s="86"/>
      <c r="EA70" s="86"/>
      <c r="EB70" s="86"/>
      <c r="EC70" s="86"/>
      <c r="ED70" s="86"/>
      <c r="EE70" s="86"/>
      <c r="EF70" s="86"/>
      <c r="EG70" s="86"/>
      <c r="EH70" s="86"/>
      <c r="EI70" s="86"/>
      <c r="EJ70" s="86"/>
      <c r="EK70" s="86"/>
      <c r="EL70" s="86"/>
      <c r="EM70" s="86"/>
      <c r="EN70" s="86"/>
      <c r="EO70" s="86"/>
      <c r="EP70" s="86"/>
      <c r="EQ70" s="86"/>
      <c r="ER70" s="86"/>
      <c r="ES70" s="86"/>
      <c r="ET70" s="86"/>
      <c r="EU70" s="86"/>
      <c r="EV70" s="86"/>
      <c r="EW70" s="86"/>
      <c r="EX70" s="86"/>
      <c r="EY70" s="86"/>
      <c r="EZ70" s="86"/>
      <c r="FA70" s="86"/>
      <c r="FB70" s="86"/>
      <c r="FC70" s="86"/>
      <c r="FD70" s="86"/>
      <c r="FE70" s="86"/>
      <c r="FF70" s="86"/>
      <c r="FG70" s="86"/>
      <c r="FH70" s="86"/>
      <c r="FI70" s="86"/>
      <c r="FJ70" s="86"/>
      <c r="FK70" s="86"/>
      <c r="FL70" s="86"/>
      <c r="FM70" s="86"/>
      <c r="FN70" s="86"/>
      <c r="FO70" s="86"/>
      <c r="FP70" s="86"/>
      <c r="FQ70" s="86"/>
      <c r="FR70" s="86"/>
      <c r="FS70" s="86"/>
      <c r="FT70" s="86"/>
      <c r="FU70" s="86"/>
      <c r="FV70" s="86"/>
      <c r="FW70" s="86"/>
      <c r="FX70" s="86"/>
      <c r="FY70" s="86"/>
      <c r="FZ70" s="86"/>
      <c r="GA70" s="86"/>
      <c r="GB70" s="86"/>
      <c r="GC70" s="86"/>
      <c r="GD70" s="86"/>
      <c r="GE70" s="86"/>
      <c r="GF70" s="86"/>
      <c r="GG70" s="86"/>
      <c r="GH70" s="86"/>
      <c r="GI70" s="86"/>
      <c r="GJ70" s="86"/>
      <c r="GK70" s="86"/>
      <c r="GL70" s="86"/>
      <c r="GM70" s="86"/>
      <c r="GN70" s="86"/>
      <c r="GO70" s="86"/>
      <c r="GP70" s="86"/>
      <c r="GQ70" s="86"/>
      <c r="GR70" s="86"/>
      <c r="GS70" s="86"/>
      <c r="GT70" s="86"/>
      <c r="GU70" s="86"/>
      <c r="GV70" s="86"/>
      <c r="GW70" s="86"/>
      <c r="GX70" s="86"/>
      <c r="GY70" s="86"/>
      <c r="GZ70" s="86"/>
      <c r="HA70" s="86"/>
      <c r="HB70" s="86"/>
      <c r="HC70" s="86"/>
      <c r="HD70" s="86"/>
      <c r="HE70" s="86"/>
      <c r="HF70" s="86"/>
      <c r="HG70" s="86"/>
      <c r="HH70" s="86"/>
      <c r="HI70" s="86"/>
      <c r="HJ70" s="86"/>
      <c r="HK70" s="86"/>
      <c r="HL70" s="86"/>
      <c r="HM70" s="86"/>
      <c r="HN70" s="86"/>
      <c r="HO70" s="86"/>
      <c r="HP70" s="86"/>
      <c r="HQ70" s="86"/>
      <c r="HR70" s="86"/>
      <c r="HS70" s="86"/>
      <c r="HT70" s="86"/>
      <c r="HU70" s="86"/>
      <c r="HV70" s="86"/>
      <c r="HW70" s="86"/>
      <c r="HX70" s="86"/>
      <c r="HY70" s="86"/>
      <c r="HZ70" s="86"/>
      <c r="IA70" s="86"/>
      <c r="IB70" s="86"/>
      <c r="IC70" s="86"/>
      <c r="ID70" s="86"/>
      <c r="IE70" s="86"/>
      <c r="IF70" s="86"/>
      <c r="IG70" s="86"/>
      <c r="IH70" s="86"/>
      <c r="II70" s="86"/>
      <c r="IJ70" s="86"/>
      <c r="IK70" s="86"/>
      <c r="IL70" s="86"/>
      <c r="IM70" s="86"/>
      <c r="IN70" s="86"/>
      <c r="IO70" s="86"/>
      <c r="IP70" s="86"/>
      <c r="IQ70" s="86"/>
      <c r="IR70" s="86"/>
      <c r="IS70" s="86"/>
      <c r="IT70" s="86"/>
      <c r="IU70" s="86"/>
    </row>
    <row r="71" spans="1:255" s="87" customFormat="1" ht="12" customHeight="1" x14ac:dyDescent="0.25">
      <c r="A71" s="79"/>
      <c r="B71" s="114" t="s">
        <v>128</v>
      </c>
      <c r="C71" s="115" t="s">
        <v>129</v>
      </c>
      <c r="D71" s="115">
        <v>1000</v>
      </c>
      <c r="E71" s="115" t="s">
        <v>130</v>
      </c>
      <c r="F71" s="116">
        <v>158</v>
      </c>
      <c r="G71" s="117">
        <f t="shared" si="2"/>
        <v>158000</v>
      </c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  <c r="DH71" s="86"/>
      <c r="DI71" s="86"/>
      <c r="DJ71" s="86"/>
      <c r="DK71" s="86"/>
      <c r="DL71" s="86"/>
      <c r="DM71" s="86"/>
      <c r="DN71" s="86"/>
      <c r="DO71" s="86"/>
      <c r="DP71" s="86"/>
      <c r="DQ71" s="86"/>
      <c r="DR71" s="86"/>
      <c r="DS71" s="86"/>
      <c r="DT71" s="86"/>
      <c r="DU71" s="86"/>
      <c r="DV71" s="86"/>
      <c r="DW71" s="86"/>
      <c r="DX71" s="86"/>
      <c r="DY71" s="86"/>
      <c r="DZ71" s="86"/>
      <c r="EA71" s="86"/>
      <c r="EB71" s="86"/>
      <c r="EC71" s="86"/>
      <c r="ED71" s="86"/>
      <c r="EE71" s="86"/>
      <c r="EF71" s="86"/>
      <c r="EG71" s="86"/>
      <c r="EH71" s="86"/>
      <c r="EI71" s="86"/>
      <c r="EJ71" s="86"/>
      <c r="EK71" s="86"/>
      <c r="EL71" s="86"/>
      <c r="EM71" s="86"/>
      <c r="EN71" s="86"/>
      <c r="EO71" s="86"/>
      <c r="EP71" s="86"/>
      <c r="EQ71" s="86"/>
      <c r="ER71" s="86"/>
      <c r="ES71" s="86"/>
      <c r="ET71" s="86"/>
      <c r="EU71" s="86"/>
      <c r="EV71" s="86"/>
      <c r="EW71" s="86"/>
      <c r="EX71" s="86"/>
      <c r="EY71" s="86"/>
      <c r="EZ71" s="86"/>
      <c r="FA71" s="86"/>
      <c r="FB71" s="86"/>
      <c r="FC71" s="86"/>
      <c r="FD71" s="86"/>
      <c r="FE71" s="86"/>
      <c r="FF71" s="86"/>
      <c r="FG71" s="86"/>
      <c r="FH71" s="86"/>
      <c r="FI71" s="86"/>
      <c r="FJ71" s="86"/>
      <c r="FK71" s="86"/>
      <c r="FL71" s="86"/>
      <c r="FM71" s="86"/>
      <c r="FN71" s="86"/>
      <c r="FO71" s="86"/>
      <c r="FP71" s="86"/>
      <c r="FQ71" s="86"/>
      <c r="FR71" s="86"/>
      <c r="FS71" s="86"/>
      <c r="FT71" s="86"/>
      <c r="FU71" s="86"/>
      <c r="FV71" s="86"/>
      <c r="FW71" s="86"/>
      <c r="FX71" s="86"/>
      <c r="FY71" s="86"/>
      <c r="FZ71" s="86"/>
      <c r="GA71" s="86"/>
      <c r="GB71" s="86"/>
      <c r="GC71" s="86"/>
      <c r="GD71" s="86"/>
      <c r="GE71" s="86"/>
      <c r="GF71" s="86"/>
      <c r="GG71" s="86"/>
      <c r="GH71" s="86"/>
      <c r="GI71" s="86"/>
      <c r="GJ71" s="86"/>
      <c r="GK71" s="86"/>
      <c r="GL71" s="86"/>
      <c r="GM71" s="86"/>
      <c r="GN71" s="86"/>
      <c r="GO71" s="86"/>
      <c r="GP71" s="86"/>
      <c r="GQ71" s="86"/>
      <c r="GR71" s="86"/>
      <c r="GS71" s="86"/>
      <c r="GT71" s="86"/>
      <c r="GU71" s="86"/>
      <c r="GV71" s="86"/>
      <c r="GW71" s="86"/>
      <c r="GX71" s="86"/>
      <c r="GY71" s="86"/>
      <c r="GZ71" s="86"/>
      <c r="HA71" s="86"/>
      <c r="HB71" s="86"/>
      <c r="HC71" s="86"/>
      <c r="HD71" s="86"/>
      <c r="HE71" s="86"/>
      <c r="HF71" s="86"/>
      <c r="HG71" s="86"/>
      <c r="HH71" s="86"/>
      <c r="HI71" s="86"/>
      <c r="HJ71" s="86"/>
      <c r="HK71" s="86"/>
      <c r="HL71" s="86"/>
      <c r="HM71" s="86"/>
      <c r="HN71" s="86"/>
      <c r="HO71" s="86"/>
      <c r="HP71" s="86"/>
      <c r="HQ71" s="86"/>
      <c r="HR71" s="86"/>
      <c r="HS71" s="86"/>
      <c r="HT71" s="86"/>
      <c r="HU71" s="86"/>
      <c r="HV71" s="86"/>
      <c r="HW71" s="86"/>
      <c r="HX71" s="86"/>
      <c r="HY71" s="86"/>
      <c r="HZ71" s="86"/>
      <c r="IA71" s="86"/>
      <c r="IB71" s="86"/>
      <c r="IC71" s="86"/>
      <c r="ID71" s="86"/>
      <c r="IE71" s="86"/>
      <c r="IF71" s="86"/>
      <c r="IG71" s="86"/>
      <c r="IH71" s="86"/>
      <c r="II71" s="86"/>
      <c r="IJ71" s="86"/>
      <c r="IK71" s="86"/>
      <c r="IL71" s="86"/>
      <c r="IM71" s="86"/>
      <c r="IN71" s="86"/>
      <c r="IO71" s="86"/>
      <c r="IP71" s="86"/>
      <c r="IQ71" s="86"/>
      <c r="IR71" s="86"/>
      <c r="IS71" s="86"/>
      <c r="IT71" s="86"/>
      <c r="IU71" s="86"/>
    </row>
    <row r="72" spans="1:255" ht="11.25" customHeight="1" x14ac:dyDescent="0.25">
      <c r="B72" s="16" t="s">
        <v>33</v>
      </c>
      <c r="C72" s="17"/>
      <c r="D72" s="17"/>
      <c r="E72" s="17"/>
      <c r="F72" s="18"/>
      <c r="G72" s="19">
        <f>SUM(G50:G71)</f>
        <v>5972955.2000000002</v>
      </c>
    </row>
    <row r="73" spans="1:255" ht="15.75" customHeight="1" x14ac:dyDescent="0.25">
      <c r="A73" s="5"/>
      <c r="B73" s="13"/>
      <c r="C73" s="14"/>
      <c r="D73" s="14"/>
      <c r="E73" s="14"/>
      <c r="F73" s="15"/>
      <c r="G73" s="15"/>
      <c r="K73" s="72"/>
    </row>
    <row r="74" spans="1:255" ht="12" customHeight="1" x14ac:dyDescent="0.25">
      <c r="A74" s="5"/>
      <c r="B74" s="107" t="s">
        <v>34</v>
      </c>
      <c r="C74" s="108"/>
      <c r="D74" s="109"/>
      <c r="E74" s="109"/>
      <c r="F74" s="110"/>
      <c r="G74" s="111"/>
    </row>
    <row r="75" spans="1:255" ht="24" customHeight="1" x14ac:dyDescent="0.25">
      <c r="A75" s="5"/>
      <c r="B75" s="112" t="s">
        <v>35</v>
      </c>
      <c r="C75" s="113" t="s">
        <v>27</v>
      </c>
      <c r="D75" s="113" t="s">
        <v>28</v>
      </c>
      <c r="E75" s="112" t="s">
        <v>14</v>
      </c>
      <c r="F75" s="113" t="s">
        <v>15</v>
      </c>
      <c r="G75" s="112" t="s">
        <v>16</v>
      </c>
    </row>
    <row r="76" spans="1:255" s="87" customFormat="1" ht="12" customHeight="1" x14ac:dyDescent="0.25">
      <c r="A76" s="79"/>
      <c r="B76" s="114" t="s">
        <v>131</v>
      </c>
      <c r="C76" s="115" t="s">
        <v>69</v>
      </c>
      <c r="D76" s="115">
        <v>700</v>
      </c>
      <c r="E76" s="115" t="s">
        <v>132</v>
      </c>
      <c r="F76" s="116">
        <v>350</v>
      </c>
      <c r="G76" s="117">
        <f>+D76*F76</f>
        <v>245000</v>
      </c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6"/>
      <c r="EH76" s="86"/>
      <c r="EI76" s="86"/>
      <c r="EJ76" s="86"/>
      <c r="EK76" s="86"/>
      <c r="EL76" s="86"/>
      <c r="EM76" s="86"/>
      <c r="EN76" s="86"/>
      <c r="EO76" s="86"/>
      <c r="EP76" s="86"/>
      <c r="EQ76" s="86"/>
      <c r="ER76" s="86"/>
      <c r="ES76" s="86"/>
      <c r="ET76" s="86"/>
      <c r="EU76" s="86"/>
      <c r="EV76" s="86"/>
      <c r="EW76" s="86"/>
      <c r="EX76" s="86"/>
      <c r="EY76" s="86"/>
      <c r="EZ76" s="86"/>
      <c r="FA76" s="86"/>
      <c r="FB76" s="86"/>
      <c r="FC76" s="86"/>
      <c r="FD76" s="86"/>
      <c r="FE76" s="86"/>
      <c r="FF76" s="86"/>
      <c r="FG76" s="86"/>
      <c r="FH76" s="86"/>
      <c r="FI76" s="86"/>
      <c r="FJ76" s="86"/>
      <c r="FK76" s="86"/>
      <c r="FL76" s="86"/>
      <c r="FM76" s="86"/>
      <c r="FN76" s="86"/>
      <c r="FO76" s="86"/>
      <c r="FP76" s="86"/>
      <c r="FQ76" s="86"/>
      <c r="FR76" s="86"/>
      <c r="FS76" s="86"/>
      <c r="FT76" s="86"/>
      <c r="FU76" s="86"/>
      <c r="FV76" s="86"/>
      <c r="FW76" s="86"/>
      <c r="FX76" s="86"/>
      <c r="FY76" s="86"/>
      <c r="FZ76" s="86"/>
      <c r="GA76" s="86"/>
      <c r="GB76" s="86"/>
      <c r="GC76" s="86"/>
      <c r="GD76" s="86"/>
      <c r="GE76" s="86"/>
      <c r="GF76" s="86"/>
      <c r="GG76" s="86"/>
      <c r="GH76" s="86"/>
      <c r="GI76" s="86"/>
      <c r="GJ76" s="86"/>
      <c r="GK76" s="86"/>
      <c r="GL76" s="86"/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</row>
    <row r="77" spans="1:255" s="87" customFormat="1" ht="12" customHeight="1" x14ac:dyDescent="0.25">
      <c r="A77" s="79"/>
      <c r="B77" s="114" t="s">
        <v>133</v>
      </c>
      <c r="C77" s="115" t="s">
        <v>134</v>
      </c>
      <c r="D77" s="115">
        <v>10</v>
      </c>
      <c r="E77" s="115" t="s">
        <v>76</v>
      </c>
      <c r="F77" s="116">
        <v>22600</v>
      </c>
      <c r="G77" s="117">
        <f t="shared" ref="G77" si="3">+F77*D77</f>
        <v>226000</v>
      </c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6"/>
      <c r="FX77" s="86"/>
      <c r="FY77" s="86"/>
      <c r="FZ77" s="86"/>
      <c r="GA77" s="86"/>
      <c r="GB77" s="86"/>
      <c r="GC77" s="86"/>
      <c r="GD77" s="86"/>
      <c r="GE77" s="86"/>
      <c r="GF77" s="86"/>
      <c r="GG77" s="86"/>
      <c r="GH77" s="86"/>
      <c r="GI77" s="86"/>
      <c r="GJ77" s="86"/>
      <c r="GK77" s="86"/>
      <c r="GL77" s="86"/>
      <c r="GM77" s="86"/>
      <c r="GN77" s="86"/>
      <c r="GO77" s="86"/>
      <c r="GP77" s="86"/>
      <c r="GQ77" s="86"/>
      <c r="GR77" s="86"/>
      <c r="GS77" s="86"/>
      <c r="GT77" s="86"/>
      <c r="GU77" s="86"/>
      <c r="GV77" s="86"/>
      <c r="GW77" s="86"/>
      <c r="GX77" s="86"/>
      <c r="GY77" s="86"/>
      <c r="GZ77" s="86"/>
      <c r="HA77" s="86"/>
      <c r="HB77" s="86"/>
      <c r="HC77" s="86"/>
      <c r="HD77" s="86"/>
      <c r="HE77" s="86"/>
      <c r="HF77" s="86"/>
      <c r="HG77" s="86"/>
      <c r="HH77" s="86"/>
      <c r="HI77" s="86"/>
      <c r="HJ77" s="86"/>
      <c r="HK77" s="86"/>
      <c r="HL77" s="86"/>
      <c r="HM77" s="86"/>
      <c r="HN77" s="86"/>
      <c r="HO77" s="86"/>
      <c r="HP77" s="86"/>
      <c r="HQ77" s="86"/>
      <c r="HR77" s="86"/>
      <c r="HS77" s="86"/>
      <c r="HT77" s="86"/>
      <c r="HU77" s="86"/>
      <c r="HV77" s="86"/>
      <c r="HW77" s="86"/>
      <c r="HX77" s="86"/>
      <c r="HY77" s="86"/>
      <c r="HZ77" s="86"/>
      <c r="IA77" s="86"/>
      <c r="IB77" s="86"/>
      <c r="IC77" s="86"/>
      <c r="ID77" s="86"/>
      <c r="IE77" s="86"/>
      <c r="IF77" s="86"/>
      <c r="IG77" s="86"/>
      <c r="IH77" s="86"/>
      <c r="II77" s="86"/>
      <c r="IJ77" s="86"/>
      <c r="IK77" s="86"/>
      <c r="IL77" s="86"/>
      <c r="IM77" s="86"/>
      <c r="IN77" s="86"/>
      <c r="IO77" s="86"/>
      <c r="IP77" s="86"/>
      <c r="IQ77" s="86"/>
      <c r="IR77" s="86"/>
      <c r="IS77" s="86"/>
      <c r="IT77" s="86"/>
      <c r="IU77" s="86"/>
    </row>
    <row r="78" spans="1:255" ht="11.25" customHeight="1" x14ac:dyDescent="0.25">
      <c r="B78" s="16" t="s">
        <v>36</v>
      </c>
      <c r="C78" s="17"/>
      <c r="D78" s="17"/>
      <c r="E78" s="17"/>
      <c r="F78" s="18"/>
      <c r="G78" s="19">
        <f>SUM(G76:G77)</f>
        <v>471000</v>
      </c>
    </row>
    <row r="79" spans="1:255" ht="11.25" customHeight="1" x14ac:dyDescent="0.25">
      <c r="B79" s="34"/>
      <c r="C79" s="34"/>
      <c r="D79" s="34"/>
      <c r="E79" s="34"/>
      <c r="F79" s="35"/>
      <c r="G79" s="35"/>
    </row>
    <row r="80" spans="1:255" ht="11.25" customHeight="1" x14ac:dyDescent="0.25">
      <c r="B80" s="36" t="s">
        <v>37</v>
      </c>
      <c r="C80" s="37"/>
      <c r="D80" s="37"/>
      <c r="E80" s="37"/>
      <c r="F80" s="37"/>
      <c r="G80" s="38">
        <f>G31+G36+G46+G72+G78</f>
        <v>9753049.7899999991</v>
      </c>
    </row>
    <row r="81" spans="2:7" ht="11.25" customHeight="1" x14ac:dyDescent="0.25">
      <c r="B81" s="39" t="s">
        <v>38</v>
      </c>
      <c r="C81" s="21"/>
      <c r="D81" s="21"/>
      <c r="E81" s="21"/>
      <c r="F81" s="21"/>
      <c r="G81" s="40">
        <f>G80*0.05</f>
        <v>487652.48949999997</v>
      </c>
    </row>
    <row r="82" spans="2:7" ht="11.25" customHeight="1" x14ac:dyDescent="0.25">
      <c r="B82" s="41" t="s">
        <v>39</v>
      </c>
      <c r="C82" s="20"/>
      <c r="D82" s="20"/>
      <c r="E82" s="20"/>
      <c r="F82" s="20"/>
      <c r="G82" s="42">
        <f>G81+G80</f>
        <v>10240702.279499998</v>
      </c>
    </row>
    <row r="83" spans="2:7" ht="11.25" customHeight="1" x14ac:dyDescent="0.25">
      <c r="B83" s="39" t="s">
        <v>40</v>
      </c>
      <c r="C83" s="21"/>
      <c r="D83" s="21"/>
      <c r="E83" s="21"/>
      <c r="F83" s="21"/>
      <c r="G83" s="40">
        <f>G12</f>
        <v>17500000</v>
      </c>
    </row>
    <row r="84" spans="2:7" ht="11.25" customHeight="1" x14ac:dyDescent="0.25">
      <c r="B84" s="43" t="s">
        <v>41</v>
      </c>
      <c r="C84" s="44"/>
      <c r="D84" s="44"/>
      <c r="E84" s="44"/>
      <c r="F84" s="44"/>
      <c r="G84" s="45">
        <f>G83-G82</f>
        <v>7259297.7205000017</v>
      </c>
    </row>
    <row r="85" spans="2:7" ht="11.25" customHeight="1" x14ac:dyDescent="0.25">
      <c r="B85" s="32" t="s">
        <v>42</v>
      </c>
      <c r="C85" s="33"/>
      <c r="D85" s="33"/>
      <c r="E85" s="33"/>
      <c r="F85" s="33"/>
      <c r="G85" s="29"/>
    </row>
    <row r="86" spans="2:7" ht="11.25" customHeight="1" thickBot="1" x14ac:dyDescent="0.3">
      <c r="B86" s="46"/>
      <c r="C86" s="33"/>
      <c r="D86" s="33"/>
      <c r="E86" s="33"/>
      <c r="F86" s="33"/>
      <c r="G86" s="29"/>
    </row>
    <row r="87" spans="2:7" ht="11.25" customHeight="1" x14ac:dyDescent="0.25">
      <c r="B87" s="58" t="s">
        <v>43</v>
      </c>
      <c r="C87" s="59"/>
      <c r="D87" s="59"/>
      <c r="E87" s="59"/>
      <c r="F87" s="60"/>
      <c r="G87" s="29"/>
    </row>
    <row r="88" spans="2:7" ht="11.25" customHeight="1" x14ac:dyDescent="0.25">
      <c r="B88" s="61" t="s">
        <v>44</v>
      </c>
      <c r="C88" s="31"/>
      <c r="D88" s="31"/>
      <c r="E88" s="31"/>
      <c r="F88" s="62"/>
      <c r="G88" s="29"/>
    </row>
    <row r="89" spans="2:7" ht="11.25" customHeight="1" x14ac:dyDescent="0.25">
      <c r="B89" s="61" t="s">
        <v>86</v>
      </c>
      <c r="C89" s="31"/>
      <c r="D89" s="31"/>
      <c r="E89" s="31"/>
      <c r="F89" s="62"/>
      <c r="G89" s="29"/>
    </row>
    <row r="90" spans="2:7" ht="11.25" customHeight="1" x14ac:dyDescent="0.25">
      <c r="B90" s="61" t="s">
        <v>87</v>
      </c>
      <c r="C90" s="31"/>
      <c r="D90" s="31"/>
      <c r="E90" s="31"/>
      <c r="F90" s="62"/>
      <c r="G90" s="29"/>
    </row>
    <row r="91" spans="2:7" ht="11.25" customHeight="1" x14ac:dyDescent="0.25">
      <c r="B91" s="61" t="s">
        <v>45</v>
      </c>
      <c r="C91" s="31"/>
      <c r="D91" s="31"/>
      <c r="E91" s="31"/>
      <c r="F91" s="62"/>
      <c r="G91" s="29"/>
    </row>
    <row r="92" spans="2:7" ht="11.25" customHeight="1" x14ac:dyDescent="0.25">
      <c r="B92" s="61" t="s">
        <v>46</v>
      </c>
      <c r="C92" s="31"/>
      <c r="D92" s="31"/>
      <c r="E92" s="31"/>
      <c r="F92" s="62"/>
      <c r="G92" s="29"/>
    </row>
    <row r="93" spans="2:7" ht="11.25" customHeight="1" x14ac:dyDescent="0.25">
      <c r="B93" s="61" t="s">
        <v>47</v>
      </c>
      <c r="C93" s="31"/>
      <c r="D93" s="31"/>
      <c r="E93" s="31"/>
      <c r="F93" s="62"/>
      <c r="G93" s="29"/>
    </row>
    <row r="94" spans="2:7" ht="11.25" customHeight="1" thickBot="1" x14ac:dyDescent="0.3">
      <c r="B94" s="63" t="s">
        <v>88</v>
      </c>
      <c r="C94" s="64"/>
      <c r="D94" s="64"/>
      <c r="E94" s="64"/>
      <c r="F94" s="65"/>
      <c r="G94" s="29"/>
    </row>
    <row r="95" spans="2:7" ht="11.25" customHeight="1" x14ac:dyDescent="0.25">
      <c r="B95" s="56"/>
      <c r="C95" s="31"/>
      <c r="D95" s="31"/>
      <c r="E95" s="31"/>
      <c r="F95" s="31"/>
      <c r="G95" s="29"/>
    </row>
    <row r="96" spans="2:7" ht="11.25" customHeight="1" thickBot="1" x14ac:dyDescent="0.3">
      <c r="B96" s="75" t="s">
        <v>48</v>
      </c>
      <c r="C96" s="76"/>
      <c r="D96" s="55"/>
      <c r="E96" s="22"/>
      <c r="F96" s="22"/>
      <c r="G96" s="29"/>
    </row>
    <row r="97" spans="2:7" ht="11.25" customHeight="1" x14ac:dyDescent="0.25">
      <c r="B97" s="48" t="s">
        <v>35</v>
      </c>
      <c r="C97" s="23" t="s">
        <v>49</v>
      </c>
      <c r="D97" s="49" t="s">
        <v>50</v>
      </c>
      <c r="E97" s="22"/>
      <c r="F97" s="22"/>
      <c r="G97" s="29"/>
    </row>
    <row r="98" spans="2:7" ht="11.25" customHeight="1" x14ac:dyDescent="0.25">
      <c r="B98" s="50" t="s">
        <v>51</v>
      </c>
      <c r="C98" s="24">
        <f>+G31</f>
        <v>2415000</v>
      </c>
      <c r="D98" s="51">
        <f>(C98/C104)</f>
        <v>0.23582367049517547</v>
      </c>
      <c r="E98" s="22"/>
      <c r="F98" s="22"/>
      <c r="G98" s="29"/>
    </row>
    <row r="99" spans="2:7" ht="11.25" customHeight="1" x14ac:dyDescent="0.25">
      <c r="B99" s="50" t="s">
        <v>52</v>
      </c>
      <c r="C99" s="25">
        <v>0</v>
      </c>
      <c r="D99" s="51">
        <v>0</v>
      </c>
      <c r="E99" s="22"/>
      <c r="F99" s="22"/>
      <c r="G99" s="29"/>
    </row>
    <row r="100" spans="2:7" ht="11.25" customHeight="1" x14ac:dyDescent="0.25">
      <c r="B100" s="50" t="s">
        <v>53</v>
      </c>
      <c r="C100" s="24">
        <f>+G46</f>
        <v>894094.59000000008</v>
      </c>
      <c r="D100" s="51">
        <f>(C100/C104)</f>
        <v>8.7307937053283241E-2</v>
      </c>
      <c r="E100" s="22"/>
      <c r="F100" s="22"/>
      <c r="G100" s="29"/>
    </row>
    <row r="101" spans="2:7" ht="11.25" customHeight="1" x14ac:dyDescent="0.25">
      <c r="B101" s="50" t="s">
        <v>26</v>
      </c>
      <c r="C101" s="24">
        <f>+G72</f>
        <v>5972955.2000000002</v>
      </c>
      <c r="D101" s="51">
        <f>(C101/C104)</f>
        <v>0.58325640536945966</v>
      </c>
      <c r="E101" s="22"/>
      <c r="F101" s="22"/>
      <c r="G101" s="29"/>
    </row>
    <row r="102" spans="2:7" ht="11.25" customHeight="1" x14ac:dyDescent="0.25">
      <c r="B102" s="50" t="s">
        <v>54</v>
      </c>
      <c r="C102" s="26">
        <f>+G78</f>
        <v>471000</v>
      </c>
      <c r="D102" s="51">
        <f>(C102/C104)</f>
        <v>4.5992939463034226E-2</v>
      </c>
      <c r="E102" s="28"/>
      <c r="F102" s="28"/>
      <c r="G102" s="29"/>
    </row>
    <row r="103" spans="2:7" ht="11.25" customHeight="1" x14ac:dyDescent="0.25">
      <c r="B103" s="50" t="s">
        <v>55</v>
      </c>
      <c r="C103" s="26">
        <f>+G81</f>
        <v>487652.48949999997</v>
      </c>
      <c r="D103" s="51">
        <f>(C103/C104)</f>
        <v>4.7619047619047623E-2</v>
      </c>
      <c r="E103" s="28"/>
      <c r="F103" s="28"/>
      <c r="G103" s="29"/>
    </row>
    <row r="104" spans="2:7" ht="11.25" customHeight="1" thickBot="1" x14ac:dyDescent="0.3">
      <c r="B104" s="52" t="s">
        <v>56</v>
      </c>
      <c r="C104" s="53">
        <f>SUM(C98:C103)</f>
        <v>10240702.279499998</v>
      </c>
      <c r="D104" s="54">
        <f>SUM(D98:D103)</f>
        <v>1.0000000000000002</v>
      </c>
      <c r="E104" s="28"/>
      <c r="F104" s="28"/>
      <c r="G104" s="29"/>
    </row>
    <row r="105" spans="2:7" ht="11.25" customHeight="1" x14ac:dyDescent="0.25">
      <c r="B105" s="46"/>
      <c r="C105" s="33"/>
      <c r="D105" s="33"/>
      <c r="E105" s="33"/>
      <c r="F105" s="33"/>
      <c r="G105" s="29"/>
    </row>
    <row r="106" spans="2:7" ht="11.25" customHeight="1" x14ac:dyDescent="0.25">
      <c r="B106" s="47"/>
      <c r="C106" s="33"/>
      <c r="D106" s="33"/>
      <c r="E106" s="33"/>
      <c r="F106" s="33"/>
      <c r="G106" s="29"/>
    </row>
    <row r="107" spans="2:7" ht="11.25" customHeight="1" thickBot="1" x14ac:dyDescent="0.3">
      <c r="B107" s="67"/>
      <c r="C107" s="68" t="s">
        <v>136</v>
      </c>
      <c r="D107" s="69"/>
      <c r="E107" s="70"/>
      <c r="F107" s="27"/>
      <c r="G107" s="29"/>
    </row>
    <row r="108" spans="2:7" ht="11.25" customHeight="1" x14ac:dyDescent="0.25">
      <c r="B108" s="71" t="s">
        <v>90</v>
      </c>
      <c r="C108" s="118">
        <v>21000</v>
      </c>
      <c r="D108" s="118">
        <v>22000</v>
      </c>
      <c r="E108" s="119">
        <v>23000</v>
      </c>
      <c r="F108" s="66"/>
      <c r="G108" s="30"/>
    </row>
    <row r="109" spans="2:7" ht="11.25" customHeight="1" thickBot="1" x14ac:dyDescent="0.3">
      <c r="B109" s="52" t="s">
        <v>91</v>
      </c>
      <c r="C109" s="73">
        <f>(G82/C108)</f>
        <v>487.65248949999994</v>
      </c>
      <c r="D109" s="73">
        <f>(G82/D108)</f>
        <v>465.48646724999992</v>
      </c>
      <c r="E109" s="74">
        <f>(G82/E108)</f>
        <v>445.2479251956521</v>
      </c>
      <c r="F109" s="66"/>
      <c r="G109" s="30"/>
    </row>
    <row r="110" spans="2:7" ht="11.25" customHeight="1" x14ac:dyDescent="0.25">
      <c r="B110" s="57" t="s">
        <v>57</v>
      </c>
      <c r="C110" s="31"/>
      <c r="D110" s="31"/>
      <c r="E110" s="31"/>
      <c r="F110" s="31"/>
      <c r="G110" s="31"/>
    </row>
  </sheetData>
  <mergeCells count="9">
    <mergeCell ref="B96:C96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 con TUNEL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2023-02-06T15:53:57Z</dcterms:modified>
</cp:coreProperties>
</file>