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MELON TUNEL" sheetId="4" r:id="rId1"/>
  </sheets>
  <definedNames>
    <definedName name="_xlnm._FilterDatabase" localSheetId="0" hidden="1">'MELON TUNEL'!$A$69:$HP$69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4" l="1"/>
  <c r="G106" i="4"/>
  <c r="G105" i="4"/>
  <c r="G104" i="4"/>
  <c r="G24" i="4"/>
  <c r="G101" i="4"/>
  <c r="G102" i="4"/>
  <c r="G103" i="4"/>
  <c r="G42" i="4"/>
  <c r="G68" i="4"/>
  <c r="G65" i="4"/>
  <c r="G77" i="4"/>
  <c r="G74" i="4"/>
  <c r="G72" i="4"/>
  <c r="G75" i="4"/>
  <c r="G79" i="4"/>
  <c r="G86" i="4"/>
  <c r="G83" i="4"/>
  <c r="G85" i="4"/>
  <c r="G84" i="4"/>
  <c r="G73" i="4"/>
  <c r="G82" i="4"/>
  <c r="G87" i="4"/>
  <c r="G81" i="4"/>
  <c r="G70" i="4"/>
  <c r="G71" i="4"/>
  <c r="G76" i="4"/>
  <c r="G56" i="4"/>
  <c r="G55" i="4"/>
  <c r="G54" i="4"/>
  <c r="G35" i="4"/>
  <c r="G37" i="4"/>
  <c r="G38" i="4"/>
  <c r="G39" i="4"/>
  <c r="G40" i="4"/>
  <c r="G48" i="4"/>
  <c r="G36" i="4"/>
  <c r="G34" i="4"/>
  <c r="G33" i="4"/>
  <c r="G32" i="4"/>
  <c r="G25" i="4"/>
  <c r="G27" i="4"/>
  <c r="G28" i="4"/>
  <c r="G29" i="4"/>
  <c r="G41" i="4"/>
  <c r="G31" i="4"/>
  <c r="G30" i="4"/>
  <c r="G26" i="4"/>
  <c r="G23" i="4"/>
  <c r="G22" i="4"/>
  <c r="G43" i="4" l="1"/>
  <c r="G107" i="4"/>
  <c r="G96" i="4"/>
  <c r="G95" i="4"/>
  <c r="G94" i="4"/>
  <c r="G92" i="4"/>
  <c r="G91" i="4"/>
  <c r="G90" i="4"/>
  <c r="G89" i="4"/>
  <c r="G67" i="4"/>
  <c r="G66" i="4"/>
  <c r="G63" i="4"/>
  <c r="G57" i="4"/>
  <c r="G53" i="4"/>
  <c r="G47" i="4"/>
  <c r="G49" i="4" s="1"/>
  <c r="G13" i="4"/>
  <c r="G112" i="4" s="1"/>
  <c r="G59" i="4" l="1"/>
  <c r="C128" i="4" s="1"/>
  <c r="G97" i="4"/>
  <c r="C129" i="4" s="1"/>
  <c r="C130" i="4"/>
  <c r="C127" i="4"/>
  <c r="C126" i="4"/>
  <c r="G109" i="4" l="1"/>
  <c r="G110" i="4" s="1"/>
  <c r="G111" i="4" s="1"/>
  <c r="G113" i="4" s="1"/>
  <c r="C131" i="4" l="1"/>
  <c r="E137" i="4"/>
  <c r="C137" i="4"/>
  <c r="D137" i="4"/>
  <c r="C132" i="4" l="1"/>
  <c r="D126" i="4" l="1"/>
  <c r="D128" i="4"/>
  <c r="D127" i="4"/>
  <c r="D130" i="4"/>
  <c r="D129" i="4"/>
  <c r="D131" i="4"/>
  <c r="D132" i="4" l="1"/>
</calcChain>
</file>

<file path=xl/sharedStrings.xml><?xml version="1.0" encoding="utf-8"?>
<sst xmlns="http://schemas.openxmlformats.org/spreadsheetml/2006/main" count="293" uniqueCount="152">
  <si>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</si>
  <si>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</si>
  <si>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</si>
  <si>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</si>
  <si>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</si>
  <si>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</si>
  <si>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</si>
  <si>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</si>
  <si>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</si>
  <si>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</si>
  <si>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</si>
  <si>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</si>
  <si>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</si>
  <si>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</si>
  <si>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</si>
  <si>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</si>
  <si>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</si>
  <si>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</si>
  <si>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</si>
  <si>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</si>
  <si>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</si>
  <si>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</si>
  <si>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</si>
  <si>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</si>
  <si>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</si>
  <si>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</si>
  <si>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</si>
  <si>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</si>
  <si>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</si>
  <si>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</si>
  <si>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</si>
  <si>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</si>
  <si>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</si>
  <si>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</si>
  <si>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</si>
  <si>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</si>
  <si>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</si>
  <si>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</si>
  <si>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</si>
  <si>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</si>
  <si>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</si>
  <si>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</si>
  <si>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</si>
  <si>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</si>
  <si>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</si>
  <si>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</si>
  <si>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</si>
  <si>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</si>
  <si>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</si>
  <si>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</si>
  <si>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</si>
  <si>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</si>
  <si>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</si>
  <si>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</si>
  <si>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</si>
  <si>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</si>
  <si>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</si>
  <si>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</si>
  <si>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</si>
  <si>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</si>
  <si>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</si>
  <si>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</si>
  <si>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FERTILIZANTE</t>
  </si>
  <si>
    <t>Urea</t>
  </si>
  <si>
    <t>FUNGICIDA</t>
  </si>
  <si>
    <t>INSECTICIDA</t>
  </si>
  <si>
    <t>Riego pre-transplante/siembra</t>
  </si>
  <si>
    <t>Transplante/siembra</t>
  </si>
  <si>
    <t>Aplicación fertilizante</t>
  </si>
  <si>
    <t>Aradura</t>
  </si>
  <si>
    <t>Rastraje</t>
  </si>
  <si>
    <t>Melgadura</t>
  </si>
  <si>
    <t>u</t>
  </si>
  <si>
    <t>kg</t>
  </si>
  <si>
    <t>Lt</t>
  </si>
  <si>
    <t>RENDIMIENTO (Unidades/ha)</t>
  </si>
  <si>
    <t>PRECIO ESPERADO ($/Unidades)</t>
  </si>
  <si>
    <t>Sept</t>
  </si>
  <si>
    <t>O"higgins</t>
  </si>
  <si>
    <t>Rengo</t>
  </si>
  <si>
    <t>Quinta de Tilcoco</t>
  </si>
  <si>
    <t>Época(Mes)</t>
  </si>
  <si>
    <t>JA/JH</t>
  </si>
  <si>
    <t>Polyben 50 wp</t>
  </si>
  <si>
    <t>Noviembre</t>
  </si>
  <si>
    <t>PLANTINES/SEMILLA</t>
  </si>
  <si>
    <t>Rotofresa</t>
  </si>
  <si>
    <t>Abril</t>
  </si>
  <si>
    <t>Agosto</t>
  </si>
  <si>
    <t>Septiembre</t>
  </si>
  <si>
    <t>Octubre</t>
  </si>
  <si>
    <t>Febrero-Marzo</t>
  </si>
  <si>
    <t>Mezcla 17-20-20</t>
  </si>
  <si>
    <t>Herbicidas</t>
  </si>
  <si>
    <t>ABONOS FOLIARES</t>
  </si>
  <si>
    <t xml:space="preserve">Salitre pro k </t>
  </si>
  <si>
    <t>Fertifol</t>
  </si>
  <si>
    <t>Fosfonat 40-20</t>
  </si>
  <si>
    <t xml:space="preserve">Ivron </t>
  </si>
  <si>
    <t>Kelpak</t>
  </si>
  <si>
    <t>Bulldock 125 ec</t>
  </si>
  <si>
    <t>SUNDEW, SALGARY, PITON, DOLCHE CREMA, NUN DE MIEL</t>
  </si>
  <si>
    <t>Noviembre -enero</t>
  </si>
  <si>
    <t>HONGOS DE SUELO Y SEQUIA</t>
  </si>
  <si>
    <t xml:space="preserve">Riegos </t>
  </si>
  <si>
    <t xml:space="preserve">Agosto </t>
  </si>
  <si>
    <t>Diciembre</t>
  </si>
  <si>
    <t>Julio</t>
  </si>
  <si>
    <t>Desinfeccón plantas en bandejas</t>
  </si>
  <si>
    <t>Aplicaciónpesticidas</t>
  </si>
  <si>
    <t>Levante tunel</t>
  </si>
  <si>
    <t xml:space="preserve">Aplicación de pesticidas </t>
  </si>
  <si>
    <t>Destapar tunel</t>
  </si>
  <si>
    <t>Horquilla</t>
  </si>
  <si>
    <t>Diciembre -Enero</t>
  </si>
  <si>
    <t>lt</t>
  </si>
  <si>
    <t>Karate zeon</t>
  </si>
  <si>
    <t>Agosto a diciembre</t>
  </si>
  <si>
    <t>Apolo 25 ew</t>
  </si>
  <si>
    <t>Gladiador 450 wp</t>
  </si>
  <si>
    <t>Trigard 75 wp</t>
  </si>
  <si>
    <t>Vertimec 018 ec</t>
  </si>
  <si>
    <t xml:space="preserve">Kendal </t>
  </si>
  <si>
    <t xml:space="preserve">Gramoxone </t>
  </si>
  <si>
    <t>Agosto - octubre</t>
  </si>
  <si>
    <t>Aplicación herbicia</t>
  </si>
  <si>
    <t>Frutaliv</t>
  </si>
  <si>
    <t>Goldazim 500 sc</t>
  </si>
  <si>
    <t>Induce ph</t>
  </si>
  <si>
    <t>Nitrato de calcio</t>
  </si>
  <si>
    <t>Septiembre - octubre</t>
  </si>
  <si>
    <t>Diciembre - enero</t>
  </si>
  <si>
    <t>Cosecha y seleccción</t>
  </si>
  <si>
    <t>Colmenas de abejas</t>
  </si>
  <si>
    <t>Ingreso a Lo Valledor</t>
  </si>
  <si>
    <t>Flete</t>
  </si>
  <si>
    <t>mt</t>
  </si>
  <si>
    <t>Manto térmico (1,4 ancho x 1000 mts)</t>
  </si>
  <si>
    <t>Postura de mulch y arcos</t>
  </si>
  <si>
    <t>julio</t>
  </si>
  <si>
    <t>Postura de tunel y manto termico</t>
  </si>
  <si>
    <t>Plástico para túnel (1,5 ancho x 0.15 espesor)</t>
  </si>
  <si>
    <t>Plástico mulch (1,20 ancho x 0,03 mic x 1000 mts )</t>
  </si>
  <si>
    <t>Base con rastra para tapar</t>
  </si>
  <si>
    <t>Surco costado y tapada fertilizante</t>
  </si>
  <si>
    <t>Systhane 2 ec</t>
  </si>
  <si>
    <t>Proplant 72 sl</t>
  </si>
  <si>
    <t>Noviembre - Enero</t>
  </si>
  <si>
    <t>MELON TUNEL</t>
  </si>
  <si>
    <t>ESCENARIOS COSTO UNITARIO  ($/unidades)</t>
  </si>
  <si>
    <t xml:space="preserve">Rendimiento  (Unidades/hà) </t>
  </si>
  <si>
    <t>Costo unitario ($/ Unidades)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</si>
</sst>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4" fillId="0" borderId="17"/>
    <xf numFmtId="9" fontId="17" fillId="0" borderId="17"/>
    <xf numFmtId="41" fontId="18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0" fillId="6" borderId="17" xfId="0" applyFont="1" applyFill="1" applyBorder="1" applyAlignment="1"/>
    <xf numFmtId="3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10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49" fontId="8" fillId="7" borderId="28" xfId="0" applyNumberFormat="1" applyFont="1" applyFill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9" fontId="10" fillId="2" borderId="31" xfId="0" applyNumberFormat="1" applyFont="1" applyFill="1" applyBorder="1" applyAlignment="1"/>
    <xf numFmtId="49" fontId="8" fillId="7" borderId="32" xfId="0" applyNumberFormat="1" applyFont="1" applyFill="1" applyBorder="1" applyAlignment="1">
      <alignment vertical="center"/>
    </xf>
    <xf numFmtId="165" fontId="8" fillId="7" borderId="33" xfId="0" applyNumberFormat="1" applyFont="1" applyFill="1" applyBorder="1" applyAlignment="1">
      <alignment vertical="center"/>
    </xf>
    <xf numFmtId="9" fontId="8" fillId="7" borderId="34" xfId="0" applyNumberFormat="1" applyFont="1" applyFill="1" applyBorder="1" applyAlignment="1">
      <alignment vertical="center"/>
    </xf>
    <xf numFmtId="0" fontId="10" fillId="8" borderId="37" xfId="0" applyFont="1" applyFill="1" applyBorder="1" applyAlignment="1"/>
    <xf numFmtId="0" fontId="10" fillId="2" borderId="17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vertical="center"/>
    </xf>
    <xf numFmtId="49" fontId="8" fillId="2" borderId="38" xfId="0" applyNumberFormat="1" applyFont="1" applyFill="1" applyBorder="1" applyAlignment="1">
      <alignment vertical="center"/>
    </xf>
    <xf numFmtId="0" fontId="10" fillId="2" borderId="39" xfId="0" applyFont="1" applyFill="1" applyBorder="1" applyAlignment="1"/>
    <xf numFmtId="0" fontId="10" fillId="2" borderId="40" xfId="0" applyFont="1" applyFill="1" applyBorder="1" applyAlignment="1"/>
    <xf numFmtId="49" fontId="10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49" fontId="10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0" fontId="10" fillId="2" borderId="45" xfId="0" applyFont="1" applyFill="1" applyBorder="1" applyAlignment="1"/>
    <xf numFmtId="0" fontId="8" fillId="6" borderId="17" xfId="0" applyFont="1" applyFill="1" applyBorder="1" applyAlignment="1">
      <alignment vertical="center"/>
    </xf>
    <xf numFmtId="49" fontId="8" fillId="7" borderId="46" xfId="0" applyNumberFormat="1" applyFont="1" applyFill="1" applyBorder="1" applyAlignment="1">
      <alignment vertical="center"/>
    </xf>
    <xf numFmtId="165" fontId="8" fillId="7" borderId="3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2" fillId="2" borderId="17" xfId="0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8" fillId="7" borderId="47" xfId="0" applyNumberFormat="1" applyFont="1" applyFill="1" applyBorder="1" applyAlignment="1">
      <alignment vertical="center"/>
    </xf>
    <xf numFmtId="49" fontId="8" fillId="7" borderId="18" xfId="0" applyNumberFormat="1" applyFont="1" applyFill="1" applyBorder="1" applyAlignment="1">
      <alignment horizontal="center" vertical="center"/>
    </xf>
    <xf numFmtId="49" fontId="10" fillId="7" borderId="29" xfId="0" applyNumberFormat="1" applyFont="1" applyFill="1" applyBorder="1" applyAlignment="1">
      <alignment horizontal="center"/>
    </xf>
    <xf numFmtId="49" fontId="13" fillId="8" borderId="35" xfId="0" applyNumberFormat="1" applyFont="1" applyFill="1" applyBorder="1" applyAlignment="1">
      <alignment vertical="center"/>
    </xf>
    <xf numFmtId="0" fontId="8" fillId="8" borderId="36" xfId="0" applyFont="1" applyFill="1" applyBorder="1" applyAlignment="1">
      <alignment vertical="center"/>
    </xf>
    <xf numFmtId="49" fontId="13" fillId="8" borderId="48" xfId="0" applyNumberFormat="1" applyFont="1" applyFill="1" applyBorder="1" applyAlignment="1">
      <alignment horizontal="center" vertical="center"/>
    </xf>
    <xf numFmtId="49" fontId="13" fillId="8" borderId="49" xfId="0" applyNumberFormat="1" applyFont="1" applyFill="1" applyBorder="1" applyAlignment="1">
      <alignment horizontal="center" vertical="center"/>
    </xf>
    <xf numFmtId="49" fontId="13" fillId="8" borderId="50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4" xfId="0" applyFill="1" applyBorder="1"/>
    <xf numFmtId="49" fontId="19" fillId="3" borderId="5" xfId="0" applyNumberFormat="1" applyFont="1" applyFill="1" applyBorder="1" applyAlignment="1">
      <alignment vertical="center" wrapText="1"/>
    </xf>
    <xf numFmtId="0" fontId="3" fillId="9" borderId="51" xfId="0" applyFont="1" applyFill="1" applyBorder="1" applyAlignment="1">
      <alignment horizontal="right"/>
    </xf>
    <xf numFmtId="0" fontId="3" fillId="2" borderId="7" xfId="0" applyFont="1" applyFill="1" applyBorder="1"/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3" fillId="9" borderId="51" xfId="0" applyFont="1" applyFill="1" applyBorder="1" applyAlignment="1">
      <alignment horizontal="right" vertical="center"/>
    </xf>
    <xf numFmtId="17" fontId="3" fillId="0" borderId="51" xfId="0" applyNumberFormat="1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9" borderId="51" xfId="0" applyFont="1" applyFill="1" applyBorder="1" applyAlignment="1">
      <alignment horizontal="right" vertical="center" wrapText="1"/>
    </xf>
    <xf numFmtId="17" fontId="3" fillId="0" borderId="51" xfId="0" applyNumberFormat="1" applyFont="1" applyBorder="1" applyAlignment="1">
      <alignment horizontal="right" vertical="center"/>
    </xf>
    <xf numFmtId="17" fontId="3" fillId="9" borderId="51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0" borderId="51" xfId="0" applyFont="1" applyBorder="1" applyAlignment="1">
      <alignment horizontal="right" vertical="center" wrapText="1"/>
    </xf>
    <xf numFmtId="0" fontId="0" fillId="2" borderId="1" xfId="0" applyFill="1" applyBorder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 wrapText="1"/>
    </xf>
    <xf numFmtId="0" fontId="0" fillId="2" borderId="10" xfId="0" applyFill="1" applyBorder="1"/>
    <xf numFmtId="49" fontId="20" fillId="3" borderId="52" xfId="0" applyNumberFormat="1" applyFont="1" applyFill="1" applyBorder="1" applyAlignment="1">
      <alignment horizontal="center" vertical="center"/>
    </xf>
    <xf numFmtId="49" fontId="20" fillId="3" borderId="53" xfId="0" applyNumberFormat="1" applyFont="1" applyFill="1" applyBorder="1" applyAlignment="1">
      <alignment horizontal="center" vertical="center"/>
    </xf>
    <xf numFmtId="49" fontId="20" fillId="3" borderId="54" xfId="0" applyNumberFormat="1" applyFont="1" applyFill="1" applyBorder="1" applyAlignment="1">
      <alignment horizontal="center" vertical="center"/>
    </xf>
    <xf numFmtId="0" fontId="2" fillId="2" borderId="11" xfId="0" applyFont="1" applyFill="1" applyBorder="1"/>
    <xf numFmtId="0" fontId="2" fillId="2" borderId="12" xfId="0" applyFont="1" applyFill="1" applyBorder="1"/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0" fillId="2" borderId="19" xfId="0" applyFill="1" applyBorder="1"/>
    <xf numFmtId="164" fontId="1" fillId="10" borderId="55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0" fillId="0" borderId="0" xfId="0" applyNumberFormat="1" applyAlignment="1">
      <alignment wrapText="1"/>
    </xf>
    <xf numFmtId="0" fontId="3" fillId="2" borderId="13" xfId="3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center" vertical="center"/>
    </xf>
  </cellXfs>
  <cellStyles count="4">
    <cellStyle name="Millares [0]" xfId="3" builtinId="6"/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1</xdr:row>
      <xdr:rowOff>0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522481-BFE4-46BE-A678-6A0FDDC6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42875"/>
          <a:ext cx="7600951" cy="1337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138"/>
  <sheetViews>
    <sheetView showGridLines="0" tabSelected="1" topLeftCell="B82" zoomScale="112" zoomScaleNormal="112" workbookViewId="0">
      <selection activeCell="F132" sqref="F13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66" customWidth="1"/>
    <col min="8" max="224" width="10.85546875" style="1" customWidth="1"/>
  </cols>
  <sheetData>
    <row r="2" spans="1:255" ht="15" customHeight="1" x14ac:dyDescent="0.25">
      <c r="A2" s="2"/>
      <c r="B2" s="2"/>
      <c r="C2" s="2"/>
      <c r="D2" s="2"/>
      <c r="E2" s="2"/>
      <c r="F2" s="2"/>
      <c r="G2" s="57"/>
    </row>
    <row r="3" spans="1:255" ht="15" customHeight="1" x14ac:dyDescent="0.25">
      <c r="A3" s="2"/>
      <c r="B3" s="2"/>
      <c r="C3" s="2"/>
      <c r="D3" s="2"/>
      <c r="E3" s="2"/>
      <c r="F3" s="2"/>
      <c r="G3" s="57"/>
    </row>
    <row r="4" spans="1:255" ht="15" customHeight="1" x14ac:dyDescent="0.25">
      <c r="A4" s="2"/>
      <c r="B4" s="2"/>
      <c r="C4" s="2"/>
      <c r="D4" s="2"/>
      <c r="E4" s="2"/>
      <c r="F4" s="2"/>
      <c r="G4" s="57"/>
    </row>
    <row r="5" spans="1:255" ht="15" customHeight="1" x14ac:dyDescent="0.25">
      <c r="A5" s="2"/>
      <c r="B5" s="2"/>
      <c r="C5" s="2"/>
      <c r="D5" s="2"/>
      <c r="E5" s="2"/>
      <c r="F5" s="2"/>
      <c r="G5" s="57"/>
    </row>
    <row r="6" spans="1:255" ht="15" customHeight="1" x14ac:dyDescent="0.25">
      <c r="A6" s="2"/>
      <c r="B6" s="2"/>
      <c r="C6" s="2"/>
      <c r="D6" s="2"/>
      <c r="E6" s="2"/>
      <c r="F6" s="2"/>
      <c r="G6" s="57"/>
    </row>
    <row r="7" spans="1:255" ht="15" customHeight="1" x14ac:dyDescent="0.25">
      <c r="A7" s="2"/>
      <c r="B7" s="2"/>
      <c r="C7" s="2"/>
      <c r="D7" s="2"/>
      <c r="E7" s="2"/>
      <c r="F7" s="2"/>
      <c r="G7" s="57"/>
    </row>
    <row r="8" spans="1:255" ht="15" customHeight="1" x14ac:dyDescent="0.25">
      <c r="A8" s="2"/>
      <c r="B8" s="2"/>
      <c r="C8" s="2"/>
      <c r="D8" s="2"/>
      <c r="E8" s="2"/>
      <c r="F8" s="2"/>
      <c r="G8" s="57"/>
    </row>
    <row r="9" spans="1:255" ht="15" customHeight="1" x14ac:dyDescent="0.25">
      <c r="A9" s="2"/>
      <c r="B9" s="3"/>
      <c r="C9" s="4"/>
      <c r="D9" s="2"/>
      <c r="E9" s="4"/>
      <c r="F9" s="4"/>
      <c r="G9" s="58"/>
    </row>
    <row r="10" spans="1:255" s="85" customFormat="1" ht="12" customHeight="1" x14ac:dyDescent="0.25">
      <c r="A10" s="77"/>
      <c r="B10" s="78" t="s">
        <v>0</v>
      </c>
      <c r="C10" s="79" t="s">
        <v>148</v>
      </c>
      <c r="D10" s="80"/>
      <c r="E10" s="81" t="s">
        <v>75</v>
      </c>
      <c r="F10" s="82"/>
      <c r="G10" s="83">
        <v>30000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</row>
    <row r="11" spans="1:255" s="85" customFormat="1" ht="38.25" x14ac:dyDescent="0.25">
      <c r="A11" s="77"/>
      <c r="B11" s="6" t="s">
        <v>1</v>
      </c>
      <c r="C11" s="93" t="s">
        <v>101</v>
      </c>
      <c r="D11" s="80"/>
      <c r="E11" s="75" t="s">
        <v>2</v>
      </c>
      <c r="F11" s="76"/>
      <c r="G11" s="87" t="s">
        <v>147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</row>
    <row r="12" spans="1:255" s="85" customFormat="1" ht="18" customHeight="1" x14ac:dyDescent="0.25">
      <c r="A12" s="77"/>
      <c r="B12" s="6" t="s">
        <v>3</v>
      </c>
      <c r="C12" s="86" t="s">
        <v>58</v>
      </c>
      <c r="D12" s="80"/>
      <c r="E12" s="75" t="s">
        <v>76</v>
      </c>
      <c r="F12" s="76"/>
      <c r="G12" s="88">
        <v>550</v>
      </c>
      <c r="H12" s="129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</row>
    <row r="13" spans="1:255" s="85" customFormat="1" ht="11.25" customHeight="1" x14ac:dyDescent="0.25">
      <c r="A13" s="77"/>
      <c r="B13" s="6" t="s">
        <v>4</v>
      </c>
      <c r="C13" s="86" t="s">
        <v>78</v>
      </c>
      <c r="D13" s="80"/>
      <c r="E13" s="89" t="s">
        <v>5</v>
      </c>
      <c r="F13" s="90"/>
      <c r="G13" s="91">
        <f>G10*G12</f>
        <v>16500000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</row>
    <row r="14" spans="1:255" s="85" customFormat="1" ht="11.25" customHeight="1" x14ac:dyDescent="0.25">
      <c r="A14" s="77"/>
      <c r="B14" s="6" t="s">
        <v>6</v>
      </c>
      <c r="C14" s="86" t="s">
        <v>79</v>
      </c>
      <c r="D14" s="80"/>
      <c r="E14" s="75" t="s">
        <v>7</v>
      </c>
      <c r="F14" s="76"/>
      <c r="G14" s="92" t="s">
        <v>59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</row>
    <row r="15" spans="1:255" s="85" customFormat="1" ht="15" x14ac:dyDescent="0.25">
      <c r="A15" s="77"/>
      <c r="B15" s="6" t="s">
        <v>8</v>
      </c>
      <c r="C15" s="93" t="s">
        <v>80</v>
      </c>
      <c r="D15" s="80"/>
      <c r="E15" s="75" t="s">
        <v>9</v>
      </c>
      <c r="F15" s="76"/>
      <c r="G15" s="94" t="s">
        <v>102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</row>
    <row r="16" spans="1:255" s="85" customFormat="1" ht="25.5" customHeight="1" x14ac:dyDescent="0.25">
      <c r="A16" s="77"/>
      <c r="B16" s="6" t="s">
        <v>10</v>
      </c>
      <c r="C16" s="95">
        <v>44927</v>
      </c>
      <c r="D16" s="80"/>
      <c r="E16" s="96" t="s">
        <v>11</v>
      </c>
      <c r="F16" s="97"/>
      <c r="G16" s="98" t="s">
        <v>103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</row>
    <row r="17" spans="1:255" s="85" customFormat="1" ht="12" customHeight="1" x14ac:dyDescent="0.25">
      <c r="A17" s="99"/>
      <c r="B17" s="100"/>
      <c r="C17" s="101"/>
      <c r="D17" s="102"/>
      <c r="E17" s="103"/>
      <c r="F17" s="103"/>
      <c r="G17" s="10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</row>
    <row r="18" spans="1:255" s="85" customFormat="1" ht="12" customHeight="1" x14ac:dyDescent="0.25">
      <c r="A18" s="105"/>
      <c r="B18" s="106" t="s">
        <v>12</v>
      </c>
      <c r="C18" s="107"/>
      <c r="D18" s="107"/>
      <c r="E18" s="107"/>
      <c r="F18" s="107"/>
      <c r="G18" s="108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</row>
    <row r="19" spans="1:255" s="85" customFormat="1" ht="12" customHeight="1" x14ac:dyDescent="0.25">
      <c r="A19" s="99"/>
      <c r="B19" s="109"/>
      <c r="C19" s="8"/>
      <c r="D19" s="8"/>
      <c r="E19" s="8"/>
      <c r="F19" s="110"/>
      <c r="G19" s="59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</row>
    <row r="20" spans="1:255" ht="12" customHeight="1" x14ac:dyDescent="0.25">
      <c r="A20" s="5"/>
      <c r="B20" s="111" t="s">
        <v>13</v>
      </c>
      <c r="C20" s="112"/>
      <c r="D20" s="113"/>
      <c r="E20" s="113"/>
      <c r="F20" s="114"/>
      <c r="G20" s="115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ht="24" customHeight="1" x14ac:dyDescent="0.25">
      <c r="A21" s="5"/>
      <c r="B21" s="116" t="s">
        <v>14</v>
      </c>
      <c r="C21" s="117" t="s">
        <v>15</v>
      </c>
      <c r="D21" s="117" t="s">
        <v>16</v>
      </c>
      <c r="E21" s="116" t="s">
        <v>17</v>
      </c>
      <c r="F21" s="117" t="s">
        <v>18</v>
      </c>
      <c r="G21" s="116" t="s">
        <v>19</v>
      </c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s="85" customFormat="1" ht="12" customHeight="1" x14ac:dyDescent="0.25">
      <c r="A22" s="77"/>
      <c r="B22" s="118" t="s">
        <v>66</v>
      </c>
      <c r="C22" s="119" t="s">
        <v>20</v>
      </c>
      <c r="D22" s="119">
        <v>1</v>
      </c>
      <c r="E22" s="119" t="s">
        <v>105</v>
      </c>
      <c r="F22" s="120">
        <v>30000</v>
      </c>
      <c r="G22" s="121">
        <f t="shared" ref="G22:G40" si="0">D22*F22</f>
        <v>30000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</row>
    <row r="23" spans="1:255" s="85" customFormat="1" ht="12" customHeight="1" x14ac:dyDescent="0.25">
      <c r="A23" s="77"/>
      <c r="B23" s="118" t="s">
        <v>67</v>
      </c>
      <c r="C23" s="119" t="s">
        <v>20</v>
      </c>
      <c r="D23" s="119">
        <v>10</v>
      </c>
      <c r="E23" s="119" t="s">
        <v>105</v>
      </c>
      <c r="F23" s="120">
        <v>30000</v>
      </c>
      <c r="G23" s="121">
        <f t="shared" si="0"/>
        <v>300000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</row>
    <row r="24" spans="1:255" s="85" customFormat="1" ht="12" customHeight="1" x14ac:dyDescent="0.25">
      <c r="A24" s="77"/>
      <c r="B24" s="118" t="s">
        <v>138</v>
      </c>
      <c r="C24" s="119" t="s">
        <v>20</v>
      </c>
      <c r="D24" s="119">
        <v>5</v>
      </c>
      <c r="E24" s="119" t="s">
        <v>139</v>
      </c>
      <c r="F24" s="120">
        <v>30000</v>
      </c>
      <c r="G24" s="121">
        <f t="shared" si="0"/>
        <v>150000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</row>
    <row r="25" spans="1:255" s="85" customFormat="1" ht="12" customHeight="1" x14ac:dyDescent="0.25">
      <c r="A25" s="77"/>
      <c r="B25" s="118" t="s">
        <v>140</v>
      </c>
      <c r="C25" s="119" t="s">
        <v>20</v>
      </c>
      <c r="D25" s="119">
        <v>5</v>
      </c>
      <c r="E25" s="119" t="s">
        <v>105</v>
      </c>
      <c r="F25" s="120">
        <v>30000</v>
      </c>
      <c r="G25" s="121">
        <f t="shared" si="0"/>
        <v>150000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</row>
    <row r="26" spans="1:255" s="85" customFormat="1" ht="12" customHeight="1" x14ac:dyDescent="0.25">
      <c r="A26" s="77"/>
      <c r="B26" s="118" t="s">
        <v>104</v>
      </c>
      <c r="C26" s="119" t="s">
        <v>20</v>
      </c>
      <c r="D26" s="119">
        <v>2</v>
      </c>
      <c r="E26" s="119" t="s">
        <v>89</v>
      </c>
      <c r="F26" s="120">
        <v>30000</v>
      </c>
      <c r="G26" s="121">
        <f t="shared" si="0"/>
        <v>60000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pans="1:255" s="85" customFormat="1" ht="12" customHeight="1" x14ac:dyDescent="0.25">
      <c r="A27" s="77"/>
      <c r="B27" s="118" t="s">
        <v>104</v>
      </c>
      <c r="C27" s="119" t="s">
        <v>20</v>
      </c>
      <c r="D27" s="119">
        <v>2</v>
      </c>
      <c r="E27" s="119" t="s">
        <v>90</v>
      </c>
      <c r="F27" s="120">
        <v>30000</v>
      </c>
      <c r="G27" s="121">
        <f t="shared" si="0"/>
        <v>60000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</row>
    <row r="28" spans="1:255" s="85" customFormat="1" ht="12" customHeight="1" x14ac:dyDescent="0.25">
      <c r="A28" s="77"/>
      <c r="B28" s="118" t="s">
        <v>104</v>
      </c>
      <c r="C28" s="119" t="s">
        <v>20</v>
      </c>
      <c r="D28" s="119">
        <v>3</v>
      </c>
      <c r="E28" s="119" t="s">
        <v>84</v>
      </c>
      <c r="F28" s="120">
        <v>30000</v>
      </c>
      <c r="G28" s="121">
        <f t="shared" si="0"/>
        <v>90000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pans="1:255" s="85" customFormat="1" ht="12" customHeight="1" x14ac:dyDescent="0.25">
      <c r="A29" s="77"/>
      <c r="B29" s="118" t="s">
        <v>104</v>
      </c>
      <c r="C29" s="119" t="s">
        <v>20</v>
      </c>
      <c r="D29" s="119">
        <v>2</v>
      </c>
      <c r="E29" s="119" t="s">
        <v>106</v>
      </c>
      <c r="F29" s="120">
        <v>30000</v>
      </c>
      <c r="G29" s="121">
        <f t="shared" si="0"/>
        <v>60000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</row>
    <row r="30" spans="1:255" s="85" customFormat="1" ht="12" customHeight="1" x14ac:dyDescent="0.25">
      <c r="A30" s="77"/>
      <c r="B30" s="118" t="s">
        <v>68</v>
      </c>
      <c r="C30" s="119" t="s">
        <v>20</v>
      </c>
      <c r="D30" s="119">
        <v>2</v>
      </c>
      <c r="E30" s="119" t="s">
        <v>105</v>
      </c>
      <c r="F30" s="120">
        <v>30000</v>
      </c>
      <c r="G30" s="121">
        <f t="shared" si="0"/>
        <v>60000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</row>
    <row r="31" spans="1:255" s="85" customFormat="1" ht="12" customHeight="1" x14ac:dyDescent="0.25">
      <c r="A31" s="77"/>
      <c r="B31" s="118" t="s">
        <v>108</v>
      </c>
      <c r="C31" s="119" t="s">
        <v>20</v>
      </c>
      <c r="D31" s="119">
        <v>2</v>
      </c>
      <c r="E31" s="119" t="s">
        <v>105</v>
      </c>
      <c r="F31" s="120">
        <v>30000</v>
      </c>
      <c r="G31" s="121">
        <f t="shared" si="0"/>
        <v>60000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</row>
    <row r="32" spans="1:255" s="85" customFormat="1" ht="12" customHeight="1" x14ac:dyDescent="0.25">
      <c r="A32" s="77"/>
      <c r="B32" s="118" t="s">
        <v>109</v>
      </c>
      <c r="C32" s="119" t="s">
        <v>20</v>
      </c>
      <c r="D32" s="119">
        <v>2</v>
      </c>
      <c r="E32" s="119" t="s">
        <v>89</v>
      </c>
      <c r="F32" s="120">
        <v>30000</v>
      </c>
      <c r="G32" s="121">
        <f t="shared" si="0"/>
        <v>60000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</row>
    <row r="33" spans="1:255" s="85" customFormat="1" ht="12" customHeight="1" x14ac:dyDescent="0.25">
      <c r="A33" s="77"/>
      <c r="B33" s="118" t="s">
        <v>110</v>
      </c>
      <c r="C33" s="119" t="s">
        <v>20</v>
      </c>
      <c r="D33" s="119">
        <v>3</v>
      </c>
      <c r="E33" s="119" t="s">
        <v>89</v>
      </c>
      <c r="F33" s="120">
        <v>30000</v>
      </c>
      <c r="G33" s="121">
        <f t="shared" si="0"/>
        <v>90000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</row>
    <row r="34" spans="1:255" s="85" customFormat="1" ht="12" customHeight="1" x14ac:dyDescent="0.25">
      <c r="A34" s="77"/>
      <c r="B34" s="118" t="s">
        <v>68</v>
      </c>
      <c r="C34" s="119" t="s">
        <v>20</v>
      </c>
      <c r="D34" s="119">
        <v>2</v>
      </c>
      <c r="E34" s="119" t="s">
        <v>89</v>
      </c>
      <c r="F34" s="120">
        <v>30000</v>
      </c>
      <c r="G34" s="121">
        <f t="shared" si="0"/>
        <v>60000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</row>
    <row r="35" spans="1:255" s="85" customFormat="1" ht="12" customHeight="1" x14ac:dyDescent="0.25">
      <c r="A35" s="77"/>
      <c r="B35" s="118" t="s">
        <v>112</v>
      </c>
      <c r="C35" s="119" t="s">
        <v>20</v>
      </c>
      <c r="D35" s="119">
        <v>3</v>
      </c>
      <c r="E35" s="119" t="s">
        <v>89</v>
      </c>
      <c r="F35" s="120">
        <v>30000</v>
      </c>
      <c r="G35" s="121">
        <f>D35*F35</f>
        <v>90000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</row>
    <row r="36" spans="1:255" s="85" customFormat="1" ht="12" customHeight="1" x14ac:dyDescent="0.25">
      <c r="A36" s="77"/>
      <c r="B36" s="118" t="s">
        <v>68</v>
      </c>
      <c r="C36" s="119" t="s">
        <v>20</v>
      </c>
      <c r="D36" s="119">
        <v>2</v>
      </c>
      <c r="E36" s="119" t="s">
        <v>90</v>
      </c>
      <c r="F36" s="120">
        <v>30000</v>
      </c>
      <c r="G36" s="121">
        <f t="shared" si="0"/>
        <v>60000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</row>
    <row r="37" spans="1:255" s="85" customFormat="1" ht="12" customHeight="1" x14ac:dyDescent="0.25">
      <c r="A37" s="77"/>
      <c r="B37" s="118" t="s">
        <v>111</v>
      </c>
      <c r="C37" s="119" t="s">
        <v>20</v>
      </c>
      <c r="D37" s="119">
        <v>2</v>
      </c>
      <c r="E37" s="119" t="s">
        <v>89</v>
      </c>
      <c r="F37" s="120">
        <v>30000</v>
      </c>
      <c r="G37" s="121">
        <f t="shared" si="0"/>
        <v>60000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</row>
    <row r="38" spans="1:255" s="85" customFormat="1" ht="12" customHeight="1" x14ac:dyDescent="0.25">
      <c r="A38" s="77"/>
      <c r="B38" s="118" t="s">
        <v>111</v>
      </c>
      <c r="C38" s="119" t="s">
        <v>20</v>
      </c>
      <c r="D38" s="119">
        <v>2</v>
      </c>
      <c r="E38" s="119" t="s">
        <v>90</v>
      </c>
      <c r="F38" s="120">
        <v>30000</v>
      </c>
      <c r="G38" s="121">
        <f t="shared" si="0"/>
        <v>60000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</row>
    <row r="39" spans="1:255" s="85" customFormat="1" ht="12" customHeight="1" x14ac:dyDescent="0.25">
      <c r="A39" s="77"/>
      <c r="B39" s="118" t="s">
        <v>111</v>
      </c>
      <c r="C39" s="119" t="s">
        <v>20</v>
      </c>
      <c r="D39" s="119">
        <v>2</v>
      </c>
      <c r="E39" s="119" t="s">
        <v>84</v>
      </c>
      <c r="F39" s="120">
        <v>30000</v>
      </c>
      <c r="G39" s="121">
        <f t="shared" si="0"/>
        <v>60000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</row>
    <row r="40" spans="1:255" s="85" customFormat="1" ht="12" customHeight="1" x14ac:dyDescent="0.25">
      <c r="A40" s="77"/>
      <c r="B40" s="118" t="s">
        <v>111</v>
      </c>
      <c r="C40" s="119" t="s">
        <v>20</v>
      </c>
      <c r="D40" s="119">
        <v>2</v>
      </c>
      <c r="E40" s="119" t="s">
        <v>106</v>
      </c>
      <c r="F40" s="120">
        <v>30000</v>
      </c>
      <c r="G40" s="121">
        <f t="shared" si="0"/>
        <v>60000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</row>
    <row r="41" spans="1:255" s="85" customFormat="1" ht="12" customHeight="1" x14ac:dyDescent="0.25">
      <c r="A41" s="77"/>
      <c r="B41" s="118" t="s">
        <v>125</v>
      </c>
      <c r="C41" s="119" t="s">
        <v>20</v>
      </c>
      <c r="D41" s="119">
        <v>1</v>
      </c>
      <c r="E41" s="119" t="s">
        <v>105</v>
      </c>
      <c r="F41" s="120">
        <v>30000</v>
      </c>
      <c r="G41" s="121">
        <f t="shared" ref="G41:G42" si="1">D41*F41</f>
        <v>30000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</row>
    <row r="42" spans="1:255" s="85" customFormat="1" ht="12" customHeight="1" x14ac:dyDescent="0.25">
      <c r="A42" s="77"/>
      <c r="B42" s="118" t="s">
        <v>132</v>
      </c>
      <c r="C42" s="119" t="s">
        <v>20</v>
      </c>
      <c r="D42" s="119">
        <v>50</v>
      </c>
      <c r="E42" s="119" t="s">
        <v>131</v>
      </c>
      <c r="F42" s="120">
        <v>30000</v>
      </c>
      <c r="G42" s="121">
        <f t="shared" si="1"/>
        <v>1500000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</row>
    <row r="43" spans="1:255" ht="12.75" customHeight="1" x14ac:dyDescent="0.25">
      <c r="A43" s="5"/>
      <c r="B43" s="122" t="s">
        <v>21</v>
      </c>
      <c r="C43" s="123"/>
      <c r="D43" s="123"/>
      <c r="E43" s="123"/>
      <c r="F43" s="124"/>
      <c r="G43" s="125">
        <f>SUM(G22:G42)</f>
        <v>3150000</v>
      </c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1" customFormat="1" ht="12" customHeight="1" x14ac:dyDescent="0.25">
      <c r="A44" s="2"/>
      <c r="B44" s="7"/>
      <c r="C44" s="9"/>
      <c r="D44" s="9"/>
      <c r="E44" s="9"/>
      <c r="F44" s="10"/>
      <c r="G44" s="60"/>
    </row>
    <row r="45" spans="1:255" ht="12" customHeight="1" x14ac:dyDescent="0.25">
      <c r="A45" s="5"/>
      <c r="B45" s="111" t="s">
        <v>22</v>
      </c>
      <c r="C45" s="112"/>
      <c r="D45" s="113"/>
      <c r="E45" s="113"/>
      <c r="F45" s="114"/>
      <c r="G45" s="115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24" customHeight="1" x14ac:dyDescent="0.25">
      <c r="A46" s="5"/>
      <c r="B46" s="116" t="s">
        <v>14</v>
      </c>
      <c r="C46" s="117" t="s">
        <v>15</v>
      </c>
      <c r="D46" s="117" t="s">
        <v>16</v>
      </c>
      <c r="E46" s="116" t="s">
        <v>81</v>
      </c>
      <c r="F46" s="117" t="s">
        <v>18</v>
      </c>
      <c r="G46" s="116" t="s">
        <v>19</v>
      </c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s="85" customFormat="1" ht="12" customHeight="1" x14ac:dyDescent="0.25">
      <c r="A47" s="77"/>
      <c r="B47" s="118" t="s">
        <v>143</v>
      </c>
      <c r="C47" s="119" t="s">
        <v>82</v>
      </c>
      <c r="D47" s="131">
        <v>1</v>
      </c>
      <c r="E47" s="119" t="s">
        <v>88</v>
      </c>
      <c r="F47" s="130">
        <v>50000</v>
      </c>
      <c r="G47" s="121">
        <f>D47*F47</f>
        <v>50000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</row>
    <row r="48" spans="1:255" s="85" customFormat="1" ht="12" customHeight="1" x14ac:dyDescent="0.25">
      <c r="A48" s="77"/>
      <c r="B48" s="118" t="s">
        <v>144</v>
      </c>
      <c r="C48" s="119" t="s">
        <v>82</v>
      </c>
      <c r="D48" s="131">
        <v>1</v>
      </c>
      <c r="E48" s="119" t="s">
        <v>89</v>
      </c>
      <c r="F48" s="130">
        <v>50000</v>
      </c>
      <c r="G48" s="121">
        <f>D48*F48</f>
        <v>50000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</row>
    <row r="49" spans="1:255" ht="12.75" customHeight="1" x14ac:dyDescent="0.25">
      <c r="A49" s="5"/>
      <c r="B49" s="122" t="s">
        <v>23</v>
      </c>
      <c r="C49" s="123"/>
      <c r="D49" s="123"/>
      <c r="E49" s="123"/>
      <c r="F49" s="124"/>
      <c r="G49" s="125">
        <f>SUM(G47:G48)</f>
        <v>100000</v>
      </c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s="1" customFormat="1" ht="12" customHeight="1" x14ac:dyDescent="0.25">
      <c r="A50" s="2"/>
      <c r="B50" s="11"/>
      <c r="C50" s="12"/>
      <c r="D50" s="12"/>
      <c r="E50" s="12"/>
      <c r="F50" s="13"/>
      <c r="G50" s="61"/>
    </row>
    <row r="51" spans="1:255" ht="12" customHeight="1" x14ac:dyDescent="0.25">
      <c r="A51" s="5"/>
      <c r="B51" s="111" t="s">
        <v>24</v>
      </c>
      <c r="C51" s="112"/>
      <c r="D51" s="113"/>
      <c r="E51" s="113"/>
      <c r="F51" s="114"/>
      <c r="G51" s="115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ht="24" customHeight="1" x14ac:dyDescent="0.25">
      <c r="A52" s="5"/>
      <c r="B52" s="116" t="s">
        <v>14</v>
      </c>
      <c r="C52" s="117" t="s">
        <v>15</v>
      </c>
      <c r="D52" s="117" t="s">
        <v>16</v>
      </c>
      <c r="E52" s="116" t="s">
        <v>17</v>
      </c>
      <c r="F52" s="117" t="s">
        <v>18</v>
      </c>
      <c r="G52" s="116" t="s">
        <v>19</v>
      </c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s="85" customFormat="1" ht="12" customHeight="1" x14ac:dyDescent="0.25">
      <c r="A53" s="77"/>
      <c r="B53" s="118" t="s">
        <v>69</v>
      </c>
      <c r="C53" s="119" t="s">
        <v>25</v>
      </c>
      <c r="D53" s="119">
        <v>0.3</v>
      </c>
      <c r="E53" s="119" t="s">
        <v>87</v>
      </c>
      <c r="F53" s="120">
        <v>300000</v>
      </c>
      <c r="G53" s="121">
        <f>D53*F53</f>
        <v>90000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</row>
    <row r="54" spans="1:255" s="85" customFormat="1" ht="12" customHeight="1" x14ac:dyDescent="0.25">
      <c r="A54" s="77"/>
      <c r="B54" s="118" t="s">
        <v>70</v>
      </c>
      <c r="C54" s="119" t="s">
        <v>25</v>
      </c>
      <c r="D54" s="119">
        <v>0.2</v>
      </c>
      <c r="E54" s="119" t="s">
        <v>87</v>
      </c>
      <c r="F54" s="120">
        <v>250000</v>
      </c>
      <c r="G54" s="121">
        <f t="shared" ref="G54:G56" si="2">D54*F54</f>
        <v>50000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</row>
    <row r="55" spans="1:255" s="85" customFormat="1" ht="12" customHeight="1" x14ac:dyDescent="0.25">
      <c r="A55" s="77"/>
      <c r="B55" s="118" t="s">
        <v>71</v>
      </c>
      <c r="C55" s="119" t="s">
        <v>25</v>
      </c>
      <c r="D55" s="119">
        <v>0.5</v>
      </c>
      <c r="E55" s="119" t="s">
        <v>87</v>
      </c>
      <c r="F55" s="120">
        <v>180000</v>
      </c>
      <c r="G55" s="121">
        <f t="shared" si="2"/>
        <v>90000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</row>
    <row r="56" spans="1:255" s="85" customFormat="1" ht="12" customHeight="1" x14ac:dyDescent="0.25">
      <c r="A56" s="77"/>
      <c r="B56" s="118" t="s">
        <v>60</v>
      </c>
      <c r="C56" s="119" t="s">
        <v>25</v>
      </c>
      <c r="D56" s="119">
        <v>0.2</v>
      </c>
      <c r="E56" s="119" t="s">
        <v>77</v>
      </c>
      <c r="F56" s="120">
        <v>120000</v>
      </c>
      <c r="G56" s="121">
        <f t="shared" si="2"/>
        <v>24000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</row>
    <row r="57" spans="1:255" s="85" customFormat="1" ht="12" customHeight="1" x14ac:dyDescent="0.25">
      <c r="A57" s="77"/>
      <c r="B57" s="118" t="s">
        <v>86</v>
      </c>
      <c r="C57" s="119" t="s">
        <v>25</v>
      </c>
      <c r="D57" s="119">
        <v>0.25</v>
      </c>
      <c r="E57" s="119" t="s">
        <v>87</v>
      </c>
      <c r="F57" s="120">
        <v>260000</v>
      </c>
      <c r="G57" s="121">
        <f t="shared" ref="G57" si="3">D57*F57</f>
        <v>65000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</row>
    <row r="58" spans="1:255" s="85" customFormat="1" ht="12" customHeight="1" x14ac:dyDescent="0.25">
      <c r="A58" s="77"/>
      <c r="B58" s="118" t="s">
        <v>113</v>
      </c>
      <c r="C58" s="119" t="s">
        <v>25</v>
      </c>
      <c r="D58" s="119">
        <v>5</v>
      </c>
      <c r="E58" s="119" t="s">
        <v>114</v>
      </c>
      <c r="F58" s="120">
        <v>35000</v>
      </c>
      <c r="G58" s="121">
        <f>D58*F58</f>
        <v>175000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</row>
    <row r="59" spans="1:255" ht="12.75" customHeight="1" x14ac:dyDescent="0.25">
      <c r="A59" s="5"/>
      <c r="B59" s="122" t="s">
        <v>26</v>
      </c>
      <c r="C59" s="123"/>
      <c r="D59" s="123"/>
      <c r="E59" s="123"/>
      <c r="F59" s="124"/>
      <c r="G59" s="125">
        <f>SUM(G53:G58)</f>
        <v>494000</v>
      </c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s="1" customFormat="1" ht="12" customHeight="1" x14ac:dyDescent="0.25">
      <c r="A60" s="2"/>
      <c r="B60" s="11"/>
      <c r="C60" s="12"/>
      <c r="D60" s="12"/>
      <c r="E60" s="12"/>
      <c r="F60" s="13"/>
      <c r="G60" s="61"/>
    </row>
    <row r="61" spans="1:255" ht="12" customHeight="1" x14ac:dyDescent="0.25">
      <c r="A61" s="5"/>
      <c r="B61" s="111" t="s">
        <v>27</v>
      </c>
      <c r="C61" s="112"/>
      <c r="D61" s="113"/>
      <c r="E61" s="113"/>
      <c r="F61" s="114"/>
      <c r="G61" s="115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ht="24" customHeight="1" x14ac:dyDescent="0.25">
      <c r="A62" s="5"/>
      <c r="B62" s="116" t="s">
        <v>28</v>
      </c>
      <c r="C62" s="117" t="s">
        <v>29</v>
      </c>
      <c r="D62" s="117" t="s">
        <v>30</v>
      </c>
      <c r="E62" s="116" t="s">
        <v>17</v>
      </c>
      <c r="F62" s="117" t="s">
        <v>18</v>
      </c>
      <c r="G62" s="116" t="s">
        <v>19</v>
      </c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s="85" customFormat="1" ht="12" customHeight="1" x14ac:dyDescent="0.25">
      <c r="A63" s="77"/>
      <c r="B63" s="128" t="s">
        <v>85</v>
      </c>
      <c r="C63" s="119" t="s">
        <v>73</v>
      </c>
      <c r="D63" s="119">
        <v>10000</v>
      </c>
      <c r="E63" s="119" t="s">
        <v>91</v>
      </c>
      <c r="F63" s="120">
        <v>164.45</v>
      </c>
      <c r="G63" s="121">
        <f>D63*F63</f>
        <v>1644500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</row>
    <row r="64" spans="1:255" s="85" customFormat="1" ht="12" customHeight="1" x14ac:dyDescent="0.25">
      <c r="A64" s="77"/>
      <c r="B64" s="128" t="s">
        <v>62</v>
      </c>
      <c r="C64" s="119"/>
      <c r="D64" s="119"/>
      <c r="E64" s="119"/>
      <c r="F64" s="120"/>
      <c r="G64" s="121" t="s">
        <v>61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</row>
    <row r="65" spans="1:255" s="85" customFormat="1" ht="12" customHeight="1" x14ac:dyDescent="0.25">
      <c r="A65" s="77"/>
      <c r="B65" s="118" t="s">
        <v>63</v>
      </c>
      <c r="C65" s="119" t="s">
        <v>73</v>
      </c>
      <c r="D65" s="119">
        <v>100</v>
      </c>
      <c r="E65" s="119" t="s">
        <v>88</v>
      </c>
      <c r="F65" s="120">
        <v>1472</v>
      </c>
      <c r="G65" s="121">
        <f>D65*F65</f>
        <v>147200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</row>
    <row r="66" spans="1:255" s="85" customFormat="1" ht="12" customHeight="1" x14ac:dyDescent="0.25">
      <c r="A66" s="77"/>
      <c r="B66" s="118" t="s">
        <v>92</v>
      </c>
      <c r="C66" s="119" t="s">
        <v>73</v>
      </c>
      <c r="D66" s="119">
        <v>500</v>
      </c>
      <c r="E66" s="119" t="s">
        <v>88</v>
      </c>
      <c r="F66" s="120">
        <v>1840</v>
      </c>
      <c r="G66" s="121">
        <f>D66*F66</f>
        <v>920000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</row>
    <row r="67" spans="1:255" s="85" customFormat="1" ht="12" customHeight="1" x14ac:dyDescent="0.25">
      <c r="A67" s="77"/>
      <c r="B67" s="118" t="s">
        <v>95</v>
      </c>
      <c r="C67" s="119" t="s">
        <v>73</v>
      </c>
      <c r="D67" s="119">
        <v>300</v>
      </c>
      <c r="E67" s="119" t="s">
        <v>130</v>
      </c>
      <c r="F67" s="120">
        <v>2231</v>
      </c>
      <c r="G67" s="121">
        <f>D67*F67</f>
        <v>669300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</row>
    <row r="68" spans="1:255" s="85" customFormat="1" ht="12" customHeight="1" x14ac:dyDescent="0.25">
      <c r="A68" s="77"/>
      <c r="B68" s="118" t="s">
        <v>129</v>
      </c>
      <c r="C68" s="119" t="s">
        <v>73</v>
      </c>
      <c r="D68" s="119">
        <v>200</v>
      </c>
      <c r="E68" s="119" t="s">
        <v>130</v>
      </c>
      <c r="F68" s="120">
        <v>887.8</v>
      </c>
      <c r="G68" s="121">
        <f>D68*F68</f>
        <v>177560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</row>
    <row r="69" spans="1:255" s="85" customFormat="1" ht="12" customHeight="1" x14ac:dyDescent="0.25">
      <c r="A69" s="77"/>
      <c r="B69" s="128" t="s">
        <v>64</v>
      </c>
      <c r="C69" s="119"/>
      <c r="D69" s="119"/>
      <c r="E69" s="119"/>
      <c r="F69" s="120"/>
      <c r="G69" s="121" t="s">
        <v>61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</row>
    <row r="70" spans="1:255" s="85" customFormat="1" ht="12" customHeight="1" x14ac:dyDescent="0.25">
      <c r="A70" s="77"/>
      <c r="B70" s="118" t="s">
        <v>146</v>
      </c>
      <c r="C70" s="119" t="s">
        <v>115</v>
      </c>
      <c r="D70" s="119">
        <v>1</v>
      </c>
      <c r="E70" s="119" t="s">
        <v>89</v>
      </c>
      <c r="F70" s="120">
        <v>58650</v>
      </c>
      <c r="G70" s="121">
        <f>D70*F70</f>
        <v>58650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</row>
    <row r="71" spans="1:255" s="85" customFormat="1" ht="12" customHeight="1" x14ac:dyDescent="0.25">
      <c r="A71" s="77"/>
      <c r="B71" s="118" t="s">
        <v>127</v>
      </c>
      <c r="C71" s="119" t="s">
        <v>115</v>
      </c>
      <c r="D71" s="119">
        <v>0.5</v>
      </c>
      <c r="E71" s="119" t="s">
        <v>89</v>
      </c>
      <c r="F71" s="120">
        <v>23128.799999999999</v>
      </c>
      <c r="G71" s="121">
        <f>D71*F71</f>
        <v>11564.4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</row>
    <row r="72" spans="1:255" s="85" customFormat="1" ht="12" customHeight="1" x14ac:dyDescent="0.25">
      <c r="A72" s="77"/>
      <c r="B72" s="118" t="s">
        <v>83</v>
      </c>
      <c r="C72" s="119" t="s">
        <v>73</v>
      </c>
      <c r="D72" s="119">
        <v>0.5</v>
      </c>
      <c r="E72" s="119" t="s">
        <v>90</v>
      </c>
      <c r="F72" s="120">
        <v>21275</v>
      </c>
      <c r="G72" s="121">
        <f>D72*F72</f>
        <v>10637.5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</row>
    <row r="73" spans="1:255" s="85" customFormat="1" ht="12" customHeight="1" x14ac:dyDescent="0.25">
      <c r="A73" s="77"/>
      <c r="B73" s="118" t="s">
        <v>118</v>
      </c>
      <c r="C73" s="119" t="s">
        <v>115</v>
      </c>
      <c r="D73" s="119">
        <v>0.25</v>
      </c>
      <c r="E73" s="119" t="s">
        <v>90</v>
      </c>
      <c r="F73" s="120">
        <v>24426</v>
      </c>
      <c r="G73" s="121">
        <f t="shared" ref="G73:G74" si="4">D73*F73</f>
        <v>6106.5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</row>
    <row r="74" spans="1:255" s="85" customFormat="1" ht="12" customHeight="1" x14ac:dyDescent="0.25">
      <c r="A74" s="77"/>
      <c r="B74" s="118" t="s">
        <v>83</v>
      </c>
      <c r="C74" s="119" t="s">
        <v>73</v>
      </c>
      <c r="D74" s="119">
        <v>0.5</v>
      </c>
      <c r="E74" s="119" t="s">
        <v>84</v>
      </c>
      <c r="F74" s="120">
        <v>21275</v>
      </c>
      <c r="G74" s="121">
        <f t="shared" si="4"/>
        <v>10637.5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</row>
    <row r="75" spans="1:255" s="85" customFormat="1" ht="12" customHeight="1" x14ac:dyDescent="0.25">
      <c r="A75" s="77"/>
      <c r="B75" s="118" t="s">
        <v>118</v>
      </c>
      <c r="C75" s="119" t="s">
        <v>115</v>
      </c>
      <c r="D75" s="119">
        <v>0.25</v>
      </c>
      <c r="E75" s="119" t="s">
        <v>84</v>
      </c>
      <c r="F75" s="120">
        <v>24426</v>
      </c>
      <c r="G75" s="121">
        <f t="shared" ref="G75" si="5">D75*F75</f>
        <v>6106.5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</row>
    <row r="76" spans="1:255" s="85" customFormat="1" ht="12" customHeight="1" x14ac:dyDescent="0.25">
      <c r="A76" s="77"/>
      <c r="B76" s="118" t="s">
        <v>145</v>
      </c>
      <c r="C76" s="119" t="s">
        <v>115</v>
      </c>
      <c r="D76" s="119">
        <v>0.2</v>
      </c>
      <c r="E76" s="119" t="s">
        <v>106</v>
      </c>
      <c r="F76" s="120">
        <v>103649.5</v>
      </c>
      <c r="G76" s="121">
        <f>D76*F76</f>
        <v>20729.900000000001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</row>
    <row r="77" spans="1:255" s="85" customFormat="1" ht="12" customHeight="1" x14ac:dyDescent="0.25">
      <c r="A77" s="77"/>
      <c r="B77" s="118" t="s">
        <v>145</v>
      </c>
      <c r="C77" s="119" t="s">
        <v>115</v>
      </c>
      <c r="D77" s="119">
        <v>0.2</v>
      </c>
      <c r="E77" s="119" t="s">
        <v>106</v>
      </c>
      <c r="F77" s="120">
        <v>103649.5</v>
      </c>
      <c r="G77" s="121">
        <f>D77*F77</f>
        <v>20729.900000000001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</row>
    <row r="78" spans="1:255" s="85" customFormat="1" ht="12" customHeight="1" x14ac:dyDescent="0.25">
      <c r="A78" s="77"/>
      <c r="B78" s="118" t="s">
        <v>93</v>
      </c>
      <c r="C78" s="119"/>
      <c r="D78" s="119"/>
      <c r="E78" s="119"/>
      <c r="F78" s="120"/>
      <c r="G78" s="121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</row>
    <row r="79" spans="1:255" s="85" customFormat="1" ht="12" customHeight="1" x14ac:dyDescent="0.25">
      <c r="A79" s="77"/>
      <c r="B79" s="118" t="s">
        <v>123</v>
      </c>
      <c r="C79" s="119" t="s">
        <v>74</v>
      </c>
      <c r="D79" s="119">
        <v>2</v>
      </c>
      <c r="E79" s="119" t="s">
        <v>124</v>
      </c>
      <c r="F79" s="120">
        <v>8050</v>
      </c>
      <c r="G79" s="121">
        <f>+F79*D79</f>
        <v>16100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</row>
    <row r="80" spans="1:255" s="85" customFormat="1" ht="12" customHeight="1" x14ac:dyDescent="0.25">
      <c r="A80" s="77"/>
      <c r="B80" s="128" t="s">
        <v>65</v>
      </c>
      <c r="C80" s="119"/>
      <c r="D80" s="119"/>
      <c r="E80" s="119"/>
      <c r="F80" s="120"/>
      <c r="G80" s="121" t="s">
        <v>61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</row>
    <row r="81" spans="1:255" s="85" customFormat="1" ht="12" customHeight="1" x14ac:dyDescent="0.25">
      <c r="A81" s="77"/>
      <c r="B81" s="118" t="s">
        <v>116</v>
      </c>
      <c r="C81" s="119" t="s">
        <v>115</v>
      </c>
      <c r="D81" s="119">
        <v>0.2</v>
      </c>
      <c r="E81" s="119" t="s">
        <v>89</v>
      </c>
      <c r="F81" s="120">
        <v>52267.5</v>
      </c>
      <c r="G81" s="121">
        <f>+F81*D81</f>
        <v>10453.5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</row>
    <row r="82" spans="1:255" s="85" customFormat="1" ht="12" customHeight="1" x14ac:dyDescent="0.25">
      <c r="A82" s="77"/>
      <c r="B82" s="118" t="s">
        <v>119</v>
      </c>
      <c r="C82" s="119" t="s">
        <v>73</v>
      </c>
      <c r="D82" s="119">
        <v>0.1</v>
      </c>
      <c r="E82" s="119" t="s">
        <v>90</v>
      </c>
      <c r="F82" s="120">
        <v>83582</v>
      </c>
      <c r="G82" s="121">
        <f t="shared" ref="G82:G87" si="6">+F82*D82</f>
        <v>8358.2000000000007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4"/>
      <c r="HU82" s="84"/>
      <c r="HV82" s="84"/>
      <c r="HW82" s="84"/>
      <c r="HX82" s="84"/>
      <c r="HY82" s="84"/>
      <c r="HZ82" s="84"/>
      <c r="IA82" s="84"/>
      <c r="IB82" s="84"/>
      <c r="IC82" s="84"/>
      <c r="ID82" s="84"/>
      <c r="IE82" s="84"/>
      <c r="IF82" s="84"/>
      <c r="IG82" s="84"/>
      <c r="IH82" s="84"/>
      <c r="II82" s="84"/>
      <c r="IJ82" s="84"/>
      <c r="IK82" s="84"/>
      <c r="IL82" s="84"/>
      <c r="IM82" s="84"/>
      <c r="IN82" s="84"/>
      <c r="IO82" s="84"/>
      <c r="IP82" s="84"/>
      <c r="IQ82" s="84"/>
      <c r="IR82" s="84"/>
      <c r="IS82" s="84"/>
      <c r="IT82" s="84"/>
      <c r="IU82" s="84"/>
    </row>
    <row r="83" spans="1:255" s="85" customFormat="1" ht="12" customHeight="1" x14ac:dyDescent="0.25">
      <c r="A83" s="77"/>
      <c r="B83" s="118" t="s">
        <v>100</v>
      </c>
      <c r="C83" s="119" t="s">
        <v>74</v>
      </c>
      <c r="D83" s="119">
        <v>0.1</v>
      </c>
      <c r="E83" s="119" t="s">
        <v>90</v>
      </c>
      <c r="F83" s="120">
        <v>140212.6</v>
      </c>
      <c r="G83" s="121">
        <f t="shared" si="6"/>
        <v>14021.260000000002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  <c r="IR83" s="84"/>
      <c r="IS83" s="84"/>
      <c r="IT83" s="84"/>
      <c r="IU83" s="84"/>
    </row>
    <row r="84" spans="1:255" s="85" customFormat="1" ht="12" customHeight="1" x14ac:dyDescent="0.25">
      <c r="A84" s="77"/>
      <c r="B84" s="118" t="s">
        <v>119</v>
      </c>
      <c r="C84" s="119" t="s">
        <v>73</v>
      </c>
      <c r="D84" s="119">
        <v>0.1</v>
      </c>
      <c r="E84" s="119" t="s">
        <v>84</v>
      </c>
      <c r="F84" s="120">
        <v>83582</v>
      </c>
      <c r="G84" s="121">
        <f t="shared" ref="G84:G85" si="7">+F84*D84</f>
        <v>8358.2000000000007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</row>
    <row r="85" spans="1:255" s="85" customFormat="1" ht="12" customHeight="1" x14ac:dyDescent="0.25">
      <c r="A85" s="77"/>
      <c r="B85" s="118" t="s">
        <v>121</v>
      </c>
      <c r="C85" s="119" t="s">
        <v>74</v>
      </c>
      <c r="D85" s="119">
        <v>0.5</v>
      </c>
      <c r="E85" s="119" t="s">
        <v>84</v>
      </c>
      <c r="F85" s="120">
        <v>27404.5</v>
      </c>
      <c r="G85" s="121">
        <f t="shared" si="7"/>
        <v>13702.25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</row>
    <row r="86" spans="1:255" s="85" customFormat="1" ht="12" customHeight="1" x14ac:dyDescent="0.25">
      <c r="A86" s="77"/>
      <c r="B86" s="118" t="s">
        <v>120</v>
      </c>
      <c r="C86" s="119" t="s">
        <v>73</v>
      </c>
      <c r="D86" s="119">
        <v>0.1</v>
      </c>
      <c r="E86" s="119" t="s">
        <v>106</v>
      </c>
      <c r="F86" s="120">
        <v>419980</v>
      </c>
      <c r="G86" s="121">
        <f>+F86*D86</f>
        <v>41998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  <c r="IS86" s="84"/>
      <c r="IT86" s="84"/>
      <c r="IU86" s="84"/>
    </row>
    <row r="87" spans="1:255" s="85" customFormat="1" ht="12" customHeight="1" x14ac:dyDescent="0.25">
      <c r="A87" s="77"/>
      <c r="B87" s="118" t="s">
        <v>121</v>
      </c>
      <c r="C87" s="119" t="s">
        <v>74</v>
      </c>
      <c r="D87" s="119">
        <v>0.5</v>
      </c>
      <c r="E87" s="119" t="s">
        <v>106</v>
      </c>
      <c r="F87" s="120">
        <v>27404.5</v>
      </c>
      <c r="G87" s="121">
        <f t="shared" si="6"/>
        <v>13702.25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84"/>
      <c r="HQ87" s="84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4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  <c r="IS87" s="84"/>
      <c r="IT87" s="84"/>
      <c r="IU87" s="84"/>
    </row>
    <row r="88" spans="1:255" s="85" customFormat="1" ht="12" customHeight="1" x14ac:dyDescent="0.25">
      <c r="A88" s="77"/>
      <c r="B88" s="128" t="s">
        <v>94</v>
      </c>
      <c r="C88" s="119"/>
      <c r="D88" s="119"/>
      <c r="E88" s="119"/>
      <c r="F88" s="120"/>
      <c r="G88" s="121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  <c r="GT88" s="84"/>
      <c r="GU88" s="84"/>
      <c r="GV88" s="84"/>
      <c r="GW88" s="84"/>
      <c r="GX88" s="84"/>
      <c r="GY88" s="84"/>
      <c r="GZ88" s="84"/>
      <c r="HA88" s="84"/>
      <c r="HB88" s="84"/>
      <c r="HC88" s="84"/>
      <c r="HD88" s="84"/>
      <c r="HE88" s="84"/>
      <c r="HF88" s="84"/>
      <c r="HG88" s="84"/>
      <c r="HH88" s="84"/>
      <c r="HI88" s="84"/>
      <c r="HJ88" s="84"/>
      <c r="HK88" s="84"/>
      <c r="HL88" s="84"/>
      <c r="HM88" s="84"/>
      <c r="HN88" s="84"/>
      <c r="HO88" s="84"/>
      <c r="HP88" s="84"/>
      <c r="HQ88" s="84"/>
      <c r="HR88" s="84"/>
      <c r="HS88" s="84"/>
      <c r="HT88" s="84"/>
      <c r="HU88" s="84"/>
      <c r="HV88" s="84"/>
      <c r="HW88" s="84"/>
      <c r="HX88" s="84"/>
      <c r="HY88" s="84"/>
      <c r="HZ88" s="84"/>
      <c r="IA88" s="84"/>
      <c r="IB88" s="84"/>
      <c r="IC88" s="84"/>
      <c r="ID88" s="84"/>
      <c r="IE88" s="84"/>
      <c r="IF88" s="84"/>
      <c r="IG88" s="84"/>
      <c r="IH88" s="84"/>
      <c r="II88" s="84"/>
      <c r="IJ88" s="84"/>
      <c r="IK88" s="84"/>
      <c r="IL88" s="84"/>
      <c r="IM88" s="84"/>
      <c r="IN88" s="84"/>
      <c r="IO88" s="84"/>
      <c r="IP88" s="84"/>
      <c r="IQ88" s="84"/>
      <c r="IR88" s="84"/>
      <c r="IS88" s="84"/>
      <c r="IT88" s="84"/>
      <c r="IU88" s="84"/>
    </row>
    <row r="89" spans="1:255" s="85" customFormat="1" ht="12" customHeight="1" x14ac:dyDescent="0.25">
      <c r="A89" s="77"/>
      <c r="B89" s="118" t="s">
        <v>96</v>
      </c>
      <c r="C89" s="119" t="s">
        <v>74</v>
      </c>
      <c r="D89" s="119">
        <v>1.5</v>
      </c>
      <c r="E89" s="119" t="s">
        <v>89</v>
      </c>
      <c r="F89" s="120">
        <v>11500</v>
      </c>
      <c r="G89" s="121">
        <f t="shared" ref="G89:G96" si="8">D89*F89</f>
        <v>17250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  <c r="GT89" s="84"/>
      <c r="GU89" s="84"/>
      <c r="GV89" s="84"/>
      <c r="GW89" s="84"/>
      <c r="GX89" s="84"/>
      <c r="GY89" s="84"/>
      <c r="GZ89" s="84"/>
      <c r="HA89" s="84"/>
      <c r="HB89" s="84"/>
      <c r="HC89" s="84"/>
      <c r="HD89" s="84"/>
      <c r="HE89" s="84"/>
      <c r="HF89" s="84"/>
      <c r="HG89" s="84"/>
      <c r="HH89" s="84"/>
      <c r="HI89" s="84"/>
      <c r="HJ89" s="84"/>
      <c r="HK89" s="84"/>
      <c r="HL89" s="84"/>
      <c r="HM89" s="84"/>
      <c r="HN89" s="84"/>
      <c r="HO89" s="84"/>
      <c r="HP89" s="84"/>
      <c r="HQ89" s="84"/>
      <c r="HR89" s="84"/>
      <c r="HS89" s="84"/>
      <c r="HT89" s="84"/>
      <c r="HU89" s="84"/>
      <c r="HV89" s="84"/>
      <c r="HW89" s="84"/>
      <c r="HX89" s="84"/>
      <c r="HY89" s="84"/>
      <c r="HZ89" s="84"/>
      <c r="IA89" s="84"/>
      <c r="IB89" s="84"/>
      <c r="IC89" s="84"/>
      <c r="ID89" s="84"/>
      <c r="IE89" s="84"/>
      <c r="IF89" s="84"/>
      <c r="IG89" s="84"/>
      <c r="IH89" s="84"/>
      <c r="II89" s="84"/>
      <c r="IJ89" s="84"/>
      <c r="IK89" s="84"/>
      <c r="IL89" s="84"/>
      <c r="IM89" s="84"/>
      <c r="IN89" s="84"/>
      <c r="IO89" s="84"/>
      <c r="IP89" s="84"/>
      <c r="IQ89" s="84"/>
      <c r="IR89" s="84"/>
      <c r="IS89" s="84"/>
      <c r="IT89" s="84"/>
      <c r="IU89" s="84"/>
    </row>
    <row r="90" spans="1:255" s="85" customFormat="1" ht="12" customHeight="1" x14ac:dyDescent="0.25">
      <c r="A90" s="77"/>
      <c r="B90" s="118" t="s">
        <v>97</v>
      </c>
      <c r="C90" s="119" t="s">
        <v>74</v>
      </c>
      <c r="D90" s="119">
        <v>1</v>
      </c>
      <c r="E90" s="119" t="s">
        <v>90</v>
      </c>
      <c r="F90" s="120">
        <v>13800</v>
      </c>
      <c r="G90" s="121">
        <f t="shared" si="8"/>
        <v>13800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  <c r="GT90" s="84"/>
      <c r="GU90" s="84"/>
      <c r="GV90" s="84"/>
      <c r="GW90" s="84"/>
      <c r="GX90" s="84"/>
      <c r="GY90" s="84"/>
      <c r="GZ90" s="84"/>
      <c r="HA90" s="84"/>
      <c r="HB90" s="84"/>
      <c r="HC90" s="84"/>
      <c r="HD90" s="84"/>
      <c r="HE90" s="84"/>
      <c r="HF90" s="84"/>
      <c r="HG90" s="84"/>
      <c r="HH90" s="84"/>
      <c r="HI90" s="84"/>
      <c r="HJ90" s="84"/>
      <c r="HK90" s="84"/>
      <c r="HL90" s="84"/>
      <c r="HM90" s="84"/>
      <c r="HN90" s="84"/>
      <c r="HO90" s="84"/>
      <c r="HP90" s="84"/>
      <c r="HQ90" s="84"/>
      <c r="HR90" s="84"/>
      <c r="HS90" s="84"/>
      <c r="HT90" s="84"/>
      <c r="HU90" s="84"/>
      <c r="HV90" s="84"/>
      <c r="HW90" s="84"/>
      <c r="HX90" s="84"/>
      <c r="HY90" s="84"/>
      <c r="HZ90" s="84"/>
      <c r="IA90" s="84"/>
      <c r="IB90" s="84"/>
      <c r="IC90" s="84"/>
      <c r="ID90" s="84"/>
      <c r="IE90" s="84"/>
      <c r="IF90" s="84"/>
      <c r="IG90" s="84"/>
      <c r="IH90" s="84"/>
      <c r="II90" s="84"/>
      <c r="IJ90" s="84"/>
      <c r="IK90" s="84"/>
      <c r="IL90" s="84"/>
      <c r="IM90" s="84"/>
      <c r="IN90" s="84"/>
      <c r="IO90" s="84"/>
      <c r="IP90" s="84"/>
      <c r="IQ90" s="84"/>
      <c r="IR90" s="84"/>
      <c r="IS90" s="84"/>
      <c r="IT90" s="84"/>
      <c r="IU90" s="84"/>
    </row>
    <row r="91" spans="1:255" s="85" customFormat="1" ht="12" customHeight="1" x14ac:dyDescent="0.25">
      <c r="A91" s="77"/>
      <c r="B91" s="118" t="s">
        <v>98</v>
      </c>
      <c r="C91" s="119" t="s">
        <v>74</v>
      </c>
      <c r="D91" s="119">
        <v>2</v>
      </c>
      <c r="E91" s="119" t="s">
        <v>90</v>
      </c>
      <c r="F91" s="120">
        <v>8625</v>
      </c>
      <c r="G91" s="121">
        <f t="shared" si="8"/>
        <v>17250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  <c r="GV91" s="84"/>
      <c r="GW91" s="84"/>
      <c r="GX91" s="84"/>
      <c r="GY91" s="84"/>
      <c r="GZ91" s="84"/>
      <c r="HA91" s="84"/>
      <c r="HB91" s="84"/>
      <c r="HC91" s="84"/>
      <c r="HD91" s="84"/>
      <c r="HE91" s="84"/>
      <c r="HF91" s="84"/>
      <c r="HG91" s="84"/>
      <c r="HH91" s="84"/>
      <c r="HI91" s="84"/>
      <c r="HJ91" s="84"/>
      <c r="HK91" s="84"/>
      <c r="HL91" s="84"/>
      <c r="HM91" s="84"/>
      <c r="HN91" s="84"/>
      <c r="HO91" s="84"/>
      <c r="HP91" s="84"/>
      <c r="HQ91" s="84"/>
      <c r="HR91" s="84"/>
      <c r="HS91" s="84"/>
      <c r="HT91" s="84"/>
      <c r="HU91" s="84"/>
      <c r="HV91" s="84"/>
      <c r="HW91" s="84"/>
      <c r="HX91" s="84"/>
      <c r="HY91" s="84"/>
      <c r="HZ91" s="84"/>
      <c r="IA91" s="84"/>
      <c r="IB91" s="84"/>
      <c r="IC91" s="84"/>
      <c r="ID91" s="84"/>
      <c r="IE91" s="84"/>
      <c r="IF91" s="84"/>
      <c r="IG91" s="84"/>
      <c r="IH91" s="84"/>
      <c r="II91" s="84"/>
      <c r="IJ91" s="84"/>
      <c r="IK91" s="84"/>
      <c r="IL91" s="84"/>
      <c r="IM91" s="84"/>
      <c r="IN91" s="84"/>
      <c r="IO91" s="84"/>
      <c r="IP91" s="84"/>
      <c r="IQ91" s="84"/>
      <c r="IR91" s="84"/>
      <c r="IS91" s="84"/>
      <c r="IT91" s="84"/>
      <c r="IU91" s="84"/>
    </row>
    <row r="92" spans="1:255" s="85" customFormat="1" ht="12" customHeight="1" x14ac:dyDescent="0.25">
      <c r="A92" s="77"/>
      <c r="B92" s="118" t="s">
        <v>97</v>
      </c>
      <c r="C92" s="119" t="s">
        <v>74</v>
      </c>
      <c r="D92" s="119">
        <v>2</v>
      </c>
      <c r="E92" s="119" t="s">
        <v>84</v>
      </c>
      <c r="F92" s="120">
        <v>13800</v>
      </c>
      <c r="G92" s="121">
        <f t="shared" si="8"/>
        <v>27600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84"/>
      <c r="HM92" s="84"/>
      <c r="HN92" s="84"/>
      <c r="HO92" s="84"/>
      <c r="HP92" s="84"/>
      <c r="HQ92" s="84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</row>
    <row r="93" spans="1:255" s="85" customFormat="1" ht="12" customHeight="1" x14ac:dyDescent="0.25">
      <c r="A93" s="77"/>
      <c r="B93" s="118" t="s">
        <v>122</v>
      </c>
      <c r="C93" s="119" t="s">
        <v>74</v>
      </c>
      <c r="D93" s="119"/>
      <c r="E93" s="119" t="s">
        <v>84</v>
      </c>
      <c r="F93" s="120"/>
      <c r="G93" s="121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  <c r="GT93" s="84"/>
      <c r="GU93" s="84"/>
      <c r="GV93" s="84"/>
      <c r="GW93" s="84"/>
      <c r="GX93" s="84"/>
      <c r="GY93" s="84"/>
      <c r="GZ93" s="84"/>
      <c r="HA93" s="84"/>
      <c r="HB93" s="84"/>
      <c r="HC93" s="84"/>
      <c r="HD93" s="84"/>
      <c r="HE93" s="84"/>
      <c r="HF93" s="84"/>
      <c r="HG93" s="84"/>
      <c r="HH93" s="84"/>
      <c r="HI93" s="84"/>
      <c r="HJ93" s="84"/>
      <c r="HK93" s="84"/>
      <c r="HL93" s="84"/>
      <c r="HM93" s="84"/>
      <c r="HN93" s="84"/>
      <c r="HO93" s="84"/>
      <c r="HP93" s="84"/>
      <c r="HQ93" s="84"/>
      <c r="HR93" s="84"/>
      <c r="HS93" s="84"/>
      <c r="HT93" s="84"/>
      <c r="HU93" s="84"/>
      <c r="HV93" s="84"/>
      <c r="HW93" s="84"/>
      <c r="HX93" s="84"/>
      <c r="HY93" s="84"/>
      <c r="HZ93" s="84"/>
      <c r="IA93" s="84"/>
      <c r="IB93" s="84"/>
      <c r="IC93" s="84"/>
      <c r="ID93" s="84"/>
      <c r="IE93" s="84"/>
      <c r="IF93" s="84"/>
      <c r="IG93" s="84"/>
      <c r="IH93" s="84"/>
      <c r="II93" s="84"/>
      <c r="IJ93" s="84"/>
      <c r="IK93" s="84"/>
      <c r="IL93" s="84"/>
      <c r="IM93" s="84"/>
      <c r="IN93" s="84"/>
      <c r="IO93" s="84"/>
      <c r="IP93" s="84"/>
      <c r="IQ93" s="84"/>
      <c r="IR93" s="84"/>
      <c r="IS93" s="84"/>
      <c r="IT93" s="84"/>
      <c r="IU93" s="84"/>
    </row>
    <row r="94" spans="1:255" s="85" customFormat="1" ht="12" customHeight="1" x14ac:dyDescent="0.25">
      <c r="A94" s="77"/>
      <c r="B94" s="118" t="s">
        <v>126</v>
      </c>
      <c r="C94" s="119" t="s">
        <v>74</v>
      </c>
      <c r="D94" s="119">
        <v>2</v>
      </c>
      <c r="E94" s="119" t="s">
        <v>106</v>
      </c>
      <c r="F94" s="120">
        <v>16433.5</v>
      </c>
      <c r="G94" s="121">
        <f t="shared" si="8"/>
        <v>32867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84"/>
      <c r="HM94" s="84"/>
      <c r="HN94" s="84"/>
      <c r="HO94" s="84"/>
      <c r="HP94" s="84"/>
      <c r="HQ94" s="84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4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</row>
    <row r="95" spans="1:255" s="85" customFormat="1" ht="12" customHeight="1" x14ac:dyDescent="0.25">
      <c r="A95" s="77"/>
      <c r="B95" s="118" t="s">
        <v>99</v>
      </c>
      <c r="C95" s="119" t="s">
        <v>74</v>
      </c>
      <c r="D95" s="119">
        <v>2</v>
      </c>
      <c r="E95" s="119" t="s">
        <v>88</v>
      </c>
      <c r="F95" s="120">
        <v>24966.5</v>
      </c>
      <c r="G95" s="121">
        <f t="shared" si="8"/>
        <v>49933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</row>
    <row r="96" spans="1:255" s="85" customFormat="1" ht="12" customHeight="1" x14ac:dyDescent="0.25">
      <c r="A96" s="77"/>
      <c r="B96" s="118" t="s">
        <v>128</v>
      </c>
      <c r="C96" s="119" t="s">
        <v>74</v>
      </c>
      <c r="D96" s="119">
        <v>2</v>
      </c>
      <c r="E96" s="119" t="s">
        <v>117</v>
      </c>
      <c r="F96" s="120">
        <v>21850</v>
      </c>
      <c r="G96" s="121">
        <f t="shared" si="8"/>
        <v>43700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</row>
    <row r="97" spans="1:255" ht="12.75" customHeight="1" x14ac:dyDescent="0.25">
      <c r="A97" s="5"/>
      <c r="B97" s="122" t="s">
        <v>31</v>
      </c>
      <c r="C97" s="123"/>
      <c r="D97" s="123"/>
      <c r="E97" s="123"/>
      <c r="F97" s="124"/>
      <c r="G97" s="125">
        <f>SUM(G63:G96)</f>
        <v>4032815.86</v>
      </c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 s="1" customFormat="1" ht="12" customHeight="1" x14ac:dyDescent="0.25">
      <c r="A98" s="2"/>
      <c r="B98" s="11"/>
      <c r="C98" s="12"/>
      <c r="D98" s="12"/>
      <c r="E98" s="12"/>
      <c r="F98" s="13"/>
      <c r="G98" s="61"/>
    </row>
    <row r="99" spans="1:255" ht="12" customHeight="1" x14ac:dyDescent="0.25">
      <c r="A99" s="5"/>
      <c r="B99" s="111" t="s">
        <v>32</v>
      </c>
      <c r="C99" s="112"/>
      <c r="D99" s="113"/>
      <c r="E99" s="113"/>
      <c r="F99" s="114"/>
      <c r="G99" s="115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 ht="24" customHeight="1" x14ac:dyDescent="0.25">
      <c r="A100" s="5"/>
      <c r="B100" s="116" t="s">
        <v>33</v>
      </c>
      <c r="C100" s="117" t="s">
        <v>29</v>
      </c>
      <c r="D100" s="117" t="s">
        <v>30</v>
      </c>
      <c r="E100" s="116" t="s">
        <v>17</v>
      </c>
      <c r="F100" s="117" t="s">
        <v>18</v>
      </c>
      <c r="G100" s="116" t="s">
        <v>19</v>
      </c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 s="85" customFormat="1" ht="12" customHeight="1" x14ac:dyDescent="0.25">
      <c r="A101" s="77"/>
      <c r="B101" s="118" t="s">
        <v>133</v>
      </c>
      <c r="C101" s="119" t="s">
        <v>72</v>
      </c>
      <c r="D101" s="119">
        <v>3</v>
      </c>
      <c r="E101" s="119" t="s">
        <v>130</v>
      </c>
      <c r="F101" s="120">
        <v>25000</v>
      </c>
      <c r="G101" s="121">
        <f t="shared" ref="G101:G106" si="9">+F101*D101</f>
        <v>75000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4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</row>
    <row r="102" spans="1:255" s="85" customFormat="1" ht="12" customHeight="1" x14ac:dyDescent="0.25">
      <c r="A102" s="77"/>
      <c r="B102" s="118" t="s">
        <v>134</v>
      </c>
      <c r="C102" s="119" t="s">
        <v>72</v>
      </c>
      <c r="D102" s="119">
        <v>5</v>
      </c>
      <c r="E102" s="119" t="s">
        <v>131</v>
      </c>
      <c r="F102" s="120">
        <v>180000</v>
      </c>
      <c r="G102" s="121">
        <f t="shared" si="9"/>
        <v>900000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  <c r="GT102" s="84"/>
      <c r="GU102" s="84"/>
      <c r="GV102" s="84"/>
      <c r="GW102" s="84"/>
      <c r="GX102" s="84"/>
      <c r="GY102" s="84"/>
      <c r="GZ102" s="84"/>
      <c r="HA102" s="84"/>
      <c r="HB102" s="84"/>
      <c r="HC102" s="84"/>
      <c r="HD102" s="84"/>
      <c r="HE102" s="84"/>
      <c r="HF102" s="84"/>
      <c r="HG102" s="84"/>
      <c r="HH102" s="84"/>
      <c r="HI102" s="84"/>
      <c r="HJ102" s="84"/>
      <c r="HK102" s="84"/>
      <c r="HL102" s="84"/>
      <c r="HM102" s="84"/>
      <c r="HN102" s="84"/>
      <c r="HO102" s="84"/>
      <c r="HP102" s="84"/>
      <c r="HQ102" s="84"/>
      <c r="HR102" s="84"/>
      <c r="HS102" s="84"/>
      <c r="HT102" s="84"/>
      <c r="HU102" s="84"/>
      <c r="HV102" s="84"/>
      <c r="HW102" s="84"/>
      <c r="HX102" s="84"/>
      <c r="HY102" s="84"/>
      <c r="HZ102" s="84"/>
      <c r="IA102" s="84"/>
      <c r="IB102" s="84"/>
      <c r="IC102" s="84"/>
      <c r="ID102" s="84"/>
      <c r="IE102" s="84"/>
      <c r="IF102" s="84"/>
      <c r="IG102" s="84"/>
      <c r="IH102" s="84"/>
      <c r="II102" s="84"/>
      <c r="IJ102" s="84"/>
      <c r="IK102" s="84"/>
      <c r="IL102" s="84"/>
      <c r="IM102" s="84"/>
      <c r="IN102" s="84"/>
      <c r="IO102" s="84"/>
      <c r="IP102" s="84"/>
      <c r="IQ102" s="84"/>
      <c r="IR102" s="84"/>
      <c r="IS102" s="84"/>
      <c r="IT102" s="84"/>
      <c r="IU102" s="84"/>
    </row>
    <row r="103" spans="1:255" s="85" customFormat="1" ht="12" customHeight="1" x14ac:dyDescent="0.25">
      <c r="A103" s="77"/>
      <c r="B103" s="118" t="s">
        <v>135</v>
      </c>
      <c r="C103" s="119" t="s">
        <v>72</v>
      </c>
      <c r="D103" s="119">
        <v>5</v>
      </c>
      <c r="E103" s="119" t="s">
        <v>131</v>
      </c>
      <c r="F103" s="120">
        <v>170000</v>
      </c>
      <c r="G103" s="121">
        <f t="shared" si="9"/>
        <v>850000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  <c r="GT103" s="84"/>
      <c r="GU103" s="84"/>
      <c r="GV103" s="84"/>
      <c r="GW103" s="84"/>
      <c r="GX103" s="84"/>
      <c r="GY103" s="84"/>
      <c r="GZ103" s="84"/>
      <c r="HA103" s="84"/>
      <c r="HB103" s="84"/>
      <c r="HC103" s="84"/>
      <c r="HD103" s="84"/>
      <c r="HE103" s="84"/>
      <c r="HF103" s="84"/>
      <c r="HG103" s="84"/>
      <c r="HH103" s="84"/>
      <c r="HI103" s="84"/>
      <c r="HJ103" s="84"/>
      <c r="HK103" s="84"/>
      <c r="HL103" s="84"/>
      <c r="HM103" s="84"/>
      <c r="HN103" s="84"/>
      <c r="HO103" s="84"/>
      <c r="HP103" s="84"/>
      <c r="HQ103" s="84"/>
      <c r="HR103" s="84"/>
      <c r="HS103" s="84"/>
      <c r="HT103" s="84"/>
      <c r="HU103" s="84"/>
      <c r="HV103" s="84"/>
      <c r="HW103" s="84"/>
      <c r="HX103" s="84"/>
      <c r="HY103" s="84"/>
      <c r="HZ103" s="84"/>
      <c r="IA103" s="84"/>
      <c r="IB103" s="84"/>
      <c r="IC103" s="84"/>
      <c r="ID103" s="84"/>
      <c r="IE103" s="84"/>
      <c r="IF103" s="84"/>
      <c r="IG103" s="84"/>
      <c r="IH103" s="84"/>
      <c r="II103" s="84"/>
      <c r="IJ103" s="84"/>
      <c r="IK103" s="84"/>
      <c r="IL103" s="84"/>
      <c r="IM103" s="84"/>
      <c r="IN103" s="84"/>
      <c r="IO103" s="84"/>
      <c r="IP103" s="84"/>
      <c r="IQ103" s="84"/>
      <c r="IR103" s="84"/>
      <c r="IS103" s="84"/>
      <c r="IT103" s="84"/>
      <c r="IU103" s="84"/>
    </row>
    <row r="104" spans="1:255" s="85" customFormat="1" ht="12" customHeight="1" x14ac:dyDescent="0.25">
      <c r="A104" s="77"/>
      <c r="B104" s="118" t="s">
        <v>141</v>
      </c>
      <c r="C104" s="119" t="s">
        <v>73</v>
      </c>
      <c r="D104" s="119">
        <v>350</v>
      </c>
      <c r="E104" s="119" t="s">
        <v>88</v>
      </c>
      <c r="F104" s="120">
        <v>2500</v>
      </c>
      <c r="G104" s="121">
        <f t="shared" si="9"/>
        <v>875000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84"/>
      <c r="HC104" s="84"/>
      <c r="HD104" s="84"/>
      <c r="HE104" s="84"/>
      <c r="HF104" s="84"/>
      <c r="HG104" s="84"/>
      <c r="HH104" s="84"/>
      <c r="HI104" s="84"/>
      <c r="HJ104" s="84"/>
      <c r="HK104" s="84"/>
      <c r="HL104" s="84"/>
      <c r="HM104" s="84"/>
      <c r="HN104" s="84"/>
      <c r="HO104" s="84"/>
      <c r="HP104" s="84"/>
      <c r="HQ104" s="84"/>
      <c r="HR104" s="84"/>
      <c r="HS104" s="84"/>
      <c r="HT104" s="84"/>
      <c r="HU104" s="84"/>
      <c r="HV104" s="84"/>
      <c r="HW104" s="84"/>
      <c r="HX104" s="84"/>
      <c r="HY104" s="84"/>
      <c r="HZ104" s="84"/>
      <c r="IA104" s="84"/>
      <c r="IB104" s="84"/>
      <c r="IC104" s="84"/>
      <c r="ID104" s="84"/>
      <c r="IE104" s="84"/>
      <c r="IF104" s="84"/>
      <c r="IG104" s="84"/>
      <c r="IH104" s="84"/>
      <c r="II104" s="84"/>
      <c r="IJ104" s="84"/>
      <c r="IK104" s="84"/>
      <c r="IL104" s="84"/>
      <c r="IM104" s="84"/>
      <c r="IN104" s="84"/>
      <c r="IO104" s="84"/>
      <c r="IP104" s="84"/>
      <c r="IQ104" s="84"/>
      <c r="IR104" s="84"/>
      <c r="IS104" s="84"/>
      <c r="IT104" s="84"/>
      <c r="IU104" s="84"/>
    </row>
    <row r="105" spans="1:255" s="85" customFormat="1" ht="12" customHeight="1" x14ac:dyDescent="0.25">
      <c r="A105" s="77"/>
      <c r="B105" s="118" t="s">
        <v>142</v>
      </c>
      <c r="C105" s="119" t="s">
        <v>73</v>
      </c>
      <c r="D105" s="119">
        <v>250</v>
      </c>
      <c r="E105" s="119" t="s">
        <v>107</v>
      </c>
      <c r="F105" s="120">
        <v>3200</v>
      </c>
      <c r="G105" s="121">
        <f t="shared" si="9"/>
        <v>800000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  <c r="GT105" s="84"/>
      <c r="GU105" s="84"/>
      <c r="GV105" s="84"/>
      <c r="GW105" s="84"/>
      <c r="GX105" s="84"/>
      <c r="GY105" s="84"/>
      <c r="GZ105" s="84"/>
      <c r="HA105" s="84"/>
      <c r="HB105" s="84"/>
      <c r="HC105" s="84"/>
      <c r="HD105" s="84"/>
      <c r="HE105" s="84"/>
      <c r="HF105" s="84"/>
      <c r="HG105" s="84"/>
      <c r="HH105" s="84"/>
      <c r="HI105" s="84"/>
      <c r="HJ105" s="84"/>
      <c r="HK105" s="84"/>
      <c r="HL105" s="84"/>
      <c r="HM105" s="84"/>
      <c r="HN105" s="84"/>
      <c r="HO105" s="84"/>
      <c r="HP105" s="84"/>
      <c r="HQ105" s="84"/>
      <c r="HR105" s="84"/>
      <c r="HS105" s="84"/>
      <c r="HT105" s="84"/>
      <c r="HU105" s="84"/>
      <c r="HV105" s="84"/>
      <c r="HW105" s="84"/>
      <c r="HX105" s="84"/>
      <c r="HY105" s="84"/>
      <c r="HZ105" s="84"/>
      <c r="IA105" s="84"/>
      <c r="IB105" s="84"/>
      <c r="IC105" s="84"/>
      <c r="ID105" s="84"/>
      <c r="IE105" s="84"/>
      <c r="IF105" s="84"/>
      <c r="IG105" s="84"/>
      <c r="IH105" s="84"/>
      <c r="II105" s="84"/>
      <c r="IJ105" s="84"/>
      <c r="IK105" s="84"/>
      <c r="IL105" s="84"/>
      <c r="IM105" s="84"/>
      <c r="IN105" s="84"/>
      <c r="IO105" s="84"/>
      <c r="IP105" s="84"/>
      <c r="IQ105" s="84"/>
      <c r="IR105" s="84"/>
      <c r="IS105" s="84"/>
      <c r="IT105" s="84"/>
      <c r="IU105" s="84"/>
    </row>
    <row r="106" spans="1:255" s="85" customFormat="1" ht="12" customHeight="1" x14ac:dyDescent="0.25">
      <c r="A106" s="77"/>
      <c r="B106" s="118" t="s">
        <v>137</v>
      </c>
      <c r="C106" s="119" t="s">
        <v>136</v>
      </c>
      <c r="D106" s="119">
        <v>5000</v>
      </c>
      <c r="E106" s="119" t="s">
        <v>88</v>
      </c>
      <c r="F106" s="120">
        <v>180</v>
      </c>
      <c r="G106" s="121">
        <f t="shared" si="9"/>
        <v>900000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  <c r="GT106" s="84"/>
      <c r="GU106" s="84"/>
      <c r="GV106" s="84"/>
      <c r="GW106" s="84"/>
      <c r="GX106" s="84"/>
      <c r="GY106" s="84"/>
      <c r="GZ106" s="84"/>
      <c r="HA106" s="84"/>
      <c r="HB106" s="84"/>
      <c r="HC106" s="84"/>
      <c r="HD106" s="84"/>
      <c r="HE106" s="84"/>
      <c r="HF106" s="84"/>
      <c r="HG106" s="84"/>
      <c r="HH106" s="84"/>
      <c r="HI106" s="84"/>
      <c r="HJ106" s="84"/>
      <c r="HK106" s="84"/>
      <c r="HL106" s="84"/>
      <c r="HM106" s="84"/>
      <c r="HN106" s="84"/>
      <c r="HO106" s="84"/>
      <c r="HP106" s="84"/>
      <c r="HQ106" s="84"/>
      <c r="HR106" s="84"/>
      <c r="HS106" s="84"/>
      <c r="HT106" s="84"/>
      <c r="HU106" s="84"/>
      <c r="HV106" s="84"/>
      <c r="HW106" s="84"/>
      <c r="HX106" s="84"/>
      <c r="HY106" s="84"/>
      <c r="HZ106" s="84"/>
      <c r="IA106" s="84"/>
      <c r="IB106" s="84"/>
      <c r="IC106" s="84"/>
      <c r="ID106" s="84"/>
      <c r="IE106" s="84"/>
      <c r="IF106" s="84"/>
      <c r="IG106" s="84"/>
      <c r="IH106" s="84"/>
      <c r="II106" s="84"/>
      <c r="IJ106" s="84"/>
      <c r="IK106" s="84"/>
      <c r="IL106" s="84"/>
      <c r="IM106" s="84"/>
      <c r="IN106" s="84"/>
      <c r="IO106" s="84"/>
      <c r="IP106" s="84"/>
      <c r="IQ106" s="84"/>
      <c r="IR106" s="84"/>
      <c r="IS106" s="84"/>
      <c r="IT106" s="84"/>
      <c r="IU106" s="84"/>
    </row>
    <row r="107" spans="1:255" ht="12.75" customHeight="1" x14ac:dyDescent="0.25">
      <c r="A107" s="5"/>
      <c r="B107" s="122" t="s">
        <v>34</v>
      </c>
      <c r="C107" s="123"/>
      <c r="D107" s="123"/>
      <c r="E107" s="123"/>
      <c r="F107" s="124"/>
      <c r="G107" s="125">
        <f>SUM(G101:G106)</f>
        <v>4400000</v>
      </c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 s="1" customFormat="1" ht="12" customHeight="1" x14ac:dyDescent="0.25">
      <c r="A108" s="21"/>
      <c r="B108" s="24"/>
      <c r="C108" s="24"/>
      <c r="D108" s="24"/>
      <c r="E108" s="24"/>
      <c r="F108" s="25"/>
      <c r="G108" s="62"/>
    </row>
    <row r="109" spans="1:255" s="85" customFormat="1" ht="12" customHeight="1" x14ac:dyDescent="0.25">
      <c r="A109" s="126"/>
      <c r="B109" s="26" t="s">
        <v>35</v>
      </c>
      <c r="C109" s="27"/>
      <c r="D109" s="27"/>
      <c r="E109" s="27"/>
      <c r="F109" s="27"/>
      <c r="G109" s="28">
        <f>G43+G49+G59+G97+G107</f>
        <v>12176815.859999999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  <c r="GT109" s="84"/>
      <c r="GU109" s="84"/>
      <c r="GV109" s="84"/>
      <c r="GW109" s="84"/>
      <c r="GX109" s="84"/>
      <c r="GY109" s="84"/>
      <c r="GZ109" s="84"/>
      <c r="HA109" s="84"/>
      <c r="HB109" s="84"/>
      <c r="HC109" s="84"/>
      <c r="HD109" s="84"/>
      <c r="HE109" s="84"/>
      <c r="HF109" s="84"/>
      <c r="HG109" s="84"/>
      <c r="HH109" s="84"/>
      <c r="HI109" s="84"/>
      <c r="HJ109" s="84"/>
      <c r="HK109" s="84"/>
      <c r="HL109" s="84"/>
      <c r="HM109" s="84"/>
      <c r="HN109" s="84"/>
      <c r="HO109" s="84"/>
      <c r="HP109" s="84"/>
      <c r="HQ109" s="84"/>
      <c r="HR109" s="84"/>
      <c r="HS109" s="84"/>
      <c r="HT109" s="84"/>
      <c r="HU109" s="84"/>
      <c r="HV109" s="84"/>
      <c r="HW109" s="84"/>
      <c r="HX109" s="84"/>
      <c r="HY109" s="84"/>
      <c r="HZ109" s="84"/>
      <c r="IA109" s="84"/>
      <c r="IB109" s="84"/>
      <c r="IC109" s="84"/>
      <c r="ID109" s="84"/>
      <c r="IE109" s="84"/>
      <c r="IF109" s="84"/>
      <c r="IG109" s="84"/>
      <c r="IH109" s="84"/>
      <c r="II109" s="84"/>
      <c r="IJ109" s="84"/>
      <c r="IK109" s="84"/>
      <c r="IL109" s="84"/>
      <c r="IM109" s="84"/>
      <c r="IN109" s="84"/>
      <c r="IO109" s="84"/>
      <c r="IP109" s="84"/>
      <c r="IQ109" s="84"/>
      <c r="IR109" s="84"/>
      <c r="IS109" s="84"/>
      <c r="IT109" s="84"/>
      <c r="IU109" s="84"/>
    </row>
    <row r="110" spans="1:255" s="85" customFormat="1" ht="12" customHeight="1" x14ac:dyDescent="0.25">
      <c r="A110" s="126"/>
      <c r="B110" s="29" t="s">
        <v>36</v>
      </c>
      <c r="C110" s="15"/>
      <c r="D110" s="15"/>
      <c r="E110" s="15"/>
      <c r="F110" s="15"/>
      <c r="G110" s="30">
        <f>G109*0.05</f>
        <v>608840.79299999995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84"/>
      <c r="HB110" s="84"/>
      <c r="HC110" s="84"/>
      <c r="HD110" s="84"/>
      <c r="HE110" s="84"/>
      <c r="HF110" s="84"/>
      <c r="HG110" s="84"/>
      <c r="HH110" s="84"/>
      <c r="HI110" s="84"/>
      <c r="HJ110" s="84"/>
      <c r="HK110" s="84"/>
      <c r="HL110" s="84"/>
      <c r="HM110" s="84"/>
      <c r="HN110" s="84"/>
      <c r="HO110" s="84"/>
      <c r="HP110" s="84"/>
      <c r="HQ110" s="84"/>
      <c r="HR110" s="84"/>
      <c r="HS110" s="84"/>
      <c r="HT110" s="84"/>
      <c r="HU110" s="84"/>
      <c r="HV110" s="84"/>
      <c r="HW110" s="84"/>
      <c r="HX110" s="84"/>
      <c r="HY110" s="84"/>
      <c r="HZ110" s="84"/>
      <c r="IA110" s="84"/>
      <c r="IB110" s="84"/>
      <c r="IC110" s="84"/>
      <c r="ID110" s="84"/>
      <c r="IE110" s="84"/>
      <c r="IF110" s="84"/>
      <c r="IG110" s="84"/>
      <c r="IH110" s="84"/>
      <c r="II110" s="84"/>
      <c r="IJ110" s="84"/>
      <c r="IK110" s="84"/>
      <c r="IL110" s="84"/>
      <c r="IM110" s="84"/>
      <c r="IN110" s="84"/>
      <c r="IO110" s="84"/>
      <c r="IP110" s="84"/>
      <c r="IQ110" s="84"/>
      <c r="IR110" s="84"/>
      <c r="IS110" s="84"/>
      <c r="IT110" s="84"/>
      <c r="IU110" s="84"/>
    </row>
    <row r="111" spans="1:255" s="85" customFormat="1" ht="12" customHeight="1" x14ac:dyDescent="0.25">
      <c r="A111" s="126"/>
      <c r="B111" s="31" t="s">
        <v>37</v>
      </c>
      <c r="C111" s="14"/>
      <c r="D111" s="14"/>
      <c r="E111" s="14"/>
      <c r="F111" s="14"/>
      <c r="G111" s="32">
        <f>G110+G109</f>
        <v>12785656.652999999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</row>
    <row r="112" spans="1:255" s="85" customFormat="1" ht="12" customHeight="1" x14ac:dyDescent="0.25">
      <c r="A112" s="126"/>
      <c r="B112" s="29" t="s">
        <v>38</v>
      </c>
      <c r="C112" s="15"/>
      <c r="D112" s="15"/>
      <c r="E112" s="15"/>
      <c r="F112" s="15"/>
      <c r="G112" s="30">
        <f>G13</f>
        <v>16500000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84"/>
      <c r="HM112" s="84"/>
      <c r="HN112" s="84"/>
      <c r="HO112" s="84"/>
      <c r="HP112" s="84"/>
      <c r="HQ112" s="84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4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  <c r="IU112" s="84"/>
    </row>
    <row r="113" spans="1:255" s="85" customFormat="1" ht="12" customHeight="1" x14ac:dyDescent="0.25">
      <c r="A113" s="126"/>
      <c r="B113" s="33" t="s">
        <v>39</v>
      </c>
      <c r="C113" s="34"/>
      <c r="D113" s="34"/>
      <c r="E113" s="34"/>
      <c r="F113" s="34"/>
      <c r="G113" s="127">
        <f>G112-G111</f>
        <v>3714343.347000001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  <c r="GX113" s="84"/>
      <c r="GY113" s="84"/>
      <c r="GZ113" s="84"/>
      <c r="HA113" s="84"/>
      <c r="HB113" s="84"/>
      <c r="HC113" s="84"/>
      <c r="HD113" s="84"/>
      <c r="HE113" s="84"/>
      <c r="HF113" s="84"/>
      <c r="HG113" s="84"/>
      <c r="HH113" s="84"/>
      <c r="HI113" s="84"/>
      <c r="HJ113" s="84"/>
      <c r="HK113" s="84"/>
      <c r="HL113" s="84"/>
      <c r="HM113" s="84"/>
      <c r="HN113" s="84"/>
      <c r="HO113" s="84"/>
      <c r="HP113" s="84"/>
      <c r="HQ113" s="84"/>
      <c r="HR113" s="84"/>
      <c r="HS113" s="84"/>
      <c r="HT113" s="84"/>
      <c r="HU113" s="84"/>
      <c r="HV113" s="84"/>
      <c r="HW113" s="84"/>
      <c r="HX113" s="84"/>
      <c r="HY113" s="84"/>
      <c r="HZ113" s="84"/>
      <c r="IA113" s="84"/>
      <c r="IB113" s="84"/>
      <c r="IC113" s="84"/>
      <c r="ID113" s="84"/>
      <c r="IE113" s="84"/>
      <c r="IF113" s="84"/>
      <c r="IG113" s="84"/>
      <c r="IH113" s="84"/>
      <c r="II113" s="84"/>
      <c r="IJ113" s="84"/>
      <c r="IK113" s="84"/>
      <c r="IL113" s="84"/>
      <c r="IM113" s="84"/>
      <c r="IN113" s="84"/>
      <c r="IO113" s="84"/>
      <c r="IP113" s="84"/>
      <c r="IQ113" s="84"/>
      <c r="IR113" s="84"/>
      <c r="IS113" s="84"/>
      <c r="IT113" s="84"/>
      <c r="IU113" s="84"/>
    </row>
    <row r="114" spans="1:255" s="1" customFormat="1" ht="12.75" customHeight="1" x14ac:dyDescent="0.25">
      <c r="A114" s="21"/>
      <c r="B114" s="22" t="s">
        <v>40</v>
      </c>
      <c r="C114" s="23"/>
      <c r="D114" s="23"/>
      <c r="E114" s="23"/>
      <c r="F114" s="23"/>
      <c r="G114" s="63"/>
    </row>
    <row r="115" spans="1:255" s="1" customFormat="1" ht="12.75" customHeight="1" thickBot="1" x14ac:dyDescent="0.3">
      <c r="A115" s="21"/>
      <c r="B115" s="35"/>
      <c r="C115" s="23"/>
      <c r="D115" s="23"/>
      <c r="E115" s="23"/>
      <c r="F115" s="23"/>
      <c r="G115" s="63"/>
    </row>
    <row r="116" spans="1:255" s="1" customFormat="1" ht="15" customHeight="1" x14ac:dyDescent="0.25">
      <c r="A116" s="21"/>
      <c r="B116" s="46" t="s">
        <v>41</v>
      </c>
      <c r="C116" s="47"/>
      <c r="D116" s="47"/>
      <c r="E116" s="47"/>
      <c r="F116" s="48"/>
      <c r="G116" s="63"/>
    </row>
    <row r="117" spans="1:255" s="1" customFormat="1" ht="12" customHeight="1" x14ac:dyDescent="0.25">
      <c r="A117" s="21"/>
      <c r="B117" s="49" t="s">
        <v>42</v>
      </c>
      <c r="C117" s="20"/>
      <c r="D117" s="20"/>
      <c r="E117" s="20"/>
      <c r="F117" s="50"/>
      <c r="G117" s="63"/>
    </row>
    <row r="118" spans="1:255" s="1" customFormat="1" ht="12" customHeight="1" x14ac:dyDescent="0.25">
      <c r="A118" s="21"/>
      <c r="B118" s="49" t="s">
        <v>43</v>
      </c>
      <c r="C118" s="20"/>
      <c r="D118" s="20"/>
      <c r="E118" s="20"/>
      <c r="F118" s="50"/>
      <c r="G118" s="63"/>
    </row>
    <row r="119" spans="1:255" s="1" customFormat="1" ht="12" customHeight="1" x14ac:dyDescent="0.25">
      <c r="A119" s="21"/>
      <c r="B119" s="49" t="s">
        <v>44</v>
      </c>
      <c r="C119" s="20"/>
      <c r="D119" s="20"/>
      <c r="E119" s="20"/>
      <c r="F119" s="50"/>
      <c r="G119" s="63"/>
    </row>
    <row r="120" spans="1:255" s="1" customFormat="1" ht="12" customHeight="1" x14ac:dyDescent="0.25">
      <c r="A120" s="21"/>
      <c r="B120" s="49" t="s">
        <v>45</v>
      </c>
      <c r="C120" s="20"/>
      <c r="D120" s="20"/>
      <c r="E120" s="20"/>
      <c r="F120" s="50"/>
      <c r="G120" s="63"/>
    </row>
    <row r="121" spans="1:255" s="1" customFormat="1" ht="12" customHeight="1" x14ac:dyDescent="0.25">
      <c r="A121" s="21"/>
      <c r="B121" s="49" t="s">
        <v>46</v>
      </c>
      <c r="C121" s="20"/>
      <c r="D121" s="20"/>
      <c r="E121" s="20"/>
      <c r="F121" s="50"/>
      <c r="G121" s="63"/>
    </row>
    <row r="122" spans="1:255" s="1" customFormat="1" ht="12" customHeight="1" thickBot="1" x14ac:dyDescent="0.3">
      <c r="A122" s="21"/>
      <c r="B122" s="51" t="s">
        <v>47</v>
      </c>
      <c r="C122" s="52"/>
      <c r="D122" s="52"/>
      <c r="E122" s="52"/>
      <c r="F122" s="53"/>
      <c r="G122" s="63"/>
    </row>
    <row r="123" spans="1:255" s="1" customFormat="1" ht="12" customHeight="1" x14ac:dyDescent="0.25">
      <c r="A123" s="21"/>
      <c r="B123" s="44"/>
      <c r="C123" s="20"/>
      <c r="D123" s="20"/>
      <c r="E123" s="20"/>
      <c r="F123" s="20"/>
      <c r="G123" s="63"/>
    </row>
    <row r="124" spans="1:255" s="1" customFormat="1" ht="12.75" customHeight="1" thickBot="1" x14ac:dyDescent="0.3">
      <c r="A124" s="21"/>
      <c r="B124" s="70" t="s">
        <v>48</v>
      </c>
      <c r="C124" s="71"/>
      <c r="D124" s="43"/>
      <c r="E124" s="16"/>
      <c r="F124" s="16"/>
      <c r="G124" s="63"/>
    </row>
    <row r="125" spans="1:255" s="1" customFormat="1" ht="12" customHeight="1" x14ac:dyDescent="0.25">
      <c r="A125" s="21"/>
      <c r="B125" s="37" t="s">
        <v>33</v>
      </c>
      <c r="C125" s="68" t="s">
        <v>49</v>
      </c>
      <c r="D125" s="69" t="s">
        <v>50</v>
      </c>
      <c r="E125" s="16"/>
      <c r="F125" s="16"/>
      <c r="G125" s="63"/>
    </row>
    <row r="126" spans="1:255" s="1" customFormat="1" ht="12.75" customHeight="1" x14ac:dyDescent="0.25">
      <c r="A126" s="21"/>
      <c r="B126" s="38" t="s">
        <v>51</v>
      </c>
      <c r="C126" s="17">
        <f>G43</f>
        <v>3150000</v>
      </c>
      <c r="D126" s="39">
        <f>(C126/C132)</f>
        <v>0.24636982561712156</v>
      </c>
      <c r="E126" s="16"/>
      <c r="F126" s="16"/>
      <c r="G126" s="63"/>
    </row>
    <row r="127" spans="1:255" s="1" customFormat="1" ht="12" customHeight="1" x14ac:dyDescent="0.25">
      <c r="A127" s="21"/>
      <c r="B127" s="38" t="s">
        <v>52</v>
      </c>
      <c r="C127" s="17">
        <f>G49</f>
        <v>100000</v>
      </c>
      <c r="D127" s="39">
        <f>(C127/C132)</f>
        <v>7.8212643053054472E-3</v>
      </c>
      <c r="E127" s="16"/>
      <c r="F127" s="16"/>
      <c r="G127" s="63"/>
    </row>
    <row r="128" spans="1:255" s="1" customFormat="1" ht="12" customHeight="1" x14ac:dyDescent="0.25">
      <c r="A128" s="21"/>
      <c r="B128" s="38" t="s">
        <v>53</v>
      </c>
      <c r="C128" s="17">
        <f>G59</f>
        <v>494000</v>
      </c>
      <c r="D128" s="39">
        <f>(C128/C132)</f>
        <v>3.8637045668208907E-2</v>
      </c>
      <c r="E128" s="16"/>
      <c r="F128" s="16"/>
      <c r="G128" s="63"/>
    </row>
    <row r="129" spans="1:7" s="1" customFormat="1" ht="12.75" customHeight="1" x14ac:dyDescent="0.25">
      <c r="A129" s="21"/>
      <c r="B129" s="38" t="s">
        <v>28</v>
      </c>
      <c r="C129" s="17">
        <f>G97</f>
        <v>4032815.86</v>
      </c>
      <c r="D129" s="39">
        <f>(C129/C132)</f>
        <v>0.31541718735687685</v>
      </c>
      <c r="E129" s="16"/>
      <c r="F129" s="16"/>
      <c r="G129" s="63"/>
    </row>
    <row r="130" spans="1:7" s="1" customFormat="1" ht="15.6" customHeight="1" x14ac:dyDescent="0.25">
      <c r="A130" s="21"/>
      <c r="B130" s="38" t="s">
        <v>54</v>
      </c>
      <c r="C130" s="18">
        <f>G107</f>
        <v>4400000</v>
      </c>
      <c r="D130" s="39">
        <f>(C130/C132)</f>
        <v>0.34413562943343967</v>
      </c>
      <c r="E130" s="19"/>
      <c r="F130" s="19"/>
      <c r="G130" s="63"/>
    </row>
    <row r="131" spans="1:7" ht="11.25" customHeight="1" x14ac:dyDescent="0.25">
      <c r="B131" s="38" t="s">
        <v>55</v>
      </c>
      <c r="C131" s="18">
        <f>G110</f>
        <v>608840.79299999995</v>
      </c>
      <c r="D131" s="39">
        <f>(C131/C132)</f>
        <v>4.7619047619047616E-2</v>
      </c>
      <c r="E131" s="19"/>
      <c r="F131" s="19"/>
      <c r="G131" s="63"/>
    </row>
    <row r="132" spans="1:7" ht="11.25" customHeight="1" thickBot="1" x14ac:dyDescent="0.3">
      <c r="B132" s="40" t="s">
        <v>56</v>
      </c>
      <c r="C132" s="41">
        <f>SUM(C126:C131)</f>
        <v>12785656.652999999</v>
      </c>
      <c r="D132" s="42">
        <f>SUM(D126:D131)</f>
        <v>1</v>
      </c>
      <c r="E132" s="19"/>
      <c r="F132" s="19"/>
      <c r="G132" s="63"/>
    </row>
    <row r="133" spans="1:7" ht="11.25" customHeight="1" x14ac:dyDescent="0.25">
      <c r="B133" s="35"/>
      <c r="C133" s="23"/>
      <c r="D133" s="23"/>
      <c r="E133" s="23"/>
      <c r="F133" s="23"/>
      <c r="G133" s="63"/>
    </row>
    <row r="134" spans="1:7" ht="11.25" customHeight="1" thickBot="1" x14ac:dyDescent="0.3">
      <c r="B134" s="36"/>
      <c r="C134" s="23"/>
      <c r="D134" s="23"/>
      <c r="E134" s="23"/>
      <c r="F134" s="23"/>
      <c r="G134" s="63"/>
    </row>
    <row r="135" spans="1:7" ht="11.25" customHeight="1" thickBot="1" x14ac:dyDescent="0.3">
      <c r="B135" s="72" t="s">
        <v>149</v>
      </c>
      <c r="C135" s="73"/>
      <c r="D135" s="73"/>
      <c r="E135" s="74"/>
      <c r="F135" s="19"/>
      <c r="G135" s="63"/>
    </row>
    <row r="136" spans="1:7" ht="11.25" customHeight="1" x14ac:dyDescent="0.25">
      <c r="B136" s="55" t="s">
        <v>150</v>
      </c>
      <c r="C136" s="67">
        <v>27000</v>
      </c>
      <c r="D136" s="67">
        <v>30000</v>
      </c>
      <c r="E136" s="67">
        <v>33000</v>
      </c>
      <c r="F136" s="54"/>
      <c r="G136" s="64"/>
    </row>
    <row r="137" spans="1:7" ht="11.25" customHeight="1" thickBot="1" x14ac:dyDescent="0.3">
      <c r="B137" s="40" t="s">
        <v>151</v>
      </c>
      <c r="C137" s="41">
        <f>(G111/C136)</f>
        <v>473.54283899999996</v>
      </c>
      <c r="D137" s="41">
        <f>(G111/D136)</f>
        <v>426.18855509999997</v>
      </c>
      <c r="E137" s="56">
        <f>(G111/E136)</f>
        <v>387.44414099999995</v>
      </c>
      <c r="F137" s="54"/>
      <c r="G137" s="64"/>
    </row>
    <row r="138" spans="1:7" ht="11.25" customHeight="1" x14ac:dyDescent="0.25">
      <c r="B138" s="45" t="s">
        <v>57</v>
      </c>
      <c r="C138" s="20"/>
      <c r="D138" s="20"/>
      <c r="E138" s="20"/>
      <c r="F138" s="20"/>
      <c r="G138" s="65"/>
    </row>
  </sheetData>
  <mergeCells count="9">
    <mergeCell ref="B18:G18"/>
    <mergeCell ref="B124:C124"/>
    <mergeCell ref="B135:E135"/>
    <mergeCell ref="E10:F10"/>
    <mergeCell ref="E11:F11"/>
    <mergeCell ref="E12:F12"/>
    <mergeCell ref="E14:F14"/>
    <mergeCell ref="E15:F15"/>
    <mergeCell ref="E16:F16"/>
  </mergeCells>
  <phoneticPr fontId="16" type="noConversion"/>
  <pageMargins left="0.74803149606299213" right="0.74803149606299213" top="0.98425196850393704" bottom="0.98425196850393704" header="0" footer="0"/>
  <pageSetup scale="3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2023-02-02T11:57:16Z</dcterms:modified>
</cp:coreProperties>
</file>