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G53" i="1"/>
  <c r="G55" i="1" s="1"/>
  <c r="D70" i="1" l="1"/>
  <c r="D79" i="1"/>
  <c r="E79" i="1"/>
  <c r="C79" i="1"/>
  <c r="D68" i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<sst xmlns="http://schemas.openxmlformats.org/spreadsheetml/2006/main" count="126" uniqueCount="91">
  <si>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</si>
  <si>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 xml:space="preserve">MERMELADA </t>
  </si>
  <si>
    <t>RENDIMIENTO (300 KG, MERMELADA)</t>
  </si>
  <si>
    <t>VARIEDAD</t>
  </si>
  <si>
    <t>VARIAS</t>
  </si>
  <si>
    <t>FECHA ESTIMADA  PRECIO VENTA</t>
  </si>
  <si>
    <t>TODO EL AÑO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</si>
  <si>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</si>
  <si>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</si>
  <si>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</si>
  <si>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</si>
  <si>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</si>
  <si>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</si>
  <si>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</si>
  <si>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</si>
  <si>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</si>
  <si>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</si>
  <si>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FECHA PRECIO INSUMOS</t>
  </si>
  <si>
    <t>CONTINGENCIA</t>
  </si>
  <si>
    <t>SEQUÍA</t>
  </si>
  <si>
    <t>COSTOS DIRECTOS DE PRODUCCIÓN POR UNIDAD PRODUCTIVA(300 KLS)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</si>
  <si>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</si>
  <si>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</si>
  <si>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</si>
  <si>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</si>
  <si>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</si>
  <si>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</si>
  <si>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</si>
  <si>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ELABORACION MERMELADAS</t>
  </si>
  <si>
    <t>JH</t>
  </si>
  <si>
    <t>DIC-ABRIL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</si>
  <si>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</si>
  <si>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</si>
  <si>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</si>
  <si>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</si>
  <si>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</si>
  <si>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</si>
  <si>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</si>
  <si>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</si>
  <si>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</si>
  <si>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</si>
  <si>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FRUTA FRESCA</t>
  </si>
  <si>
    <t>KG</t>
  </si>
  <si>
    <t>DIC-ABR</t>
  </si>
  <si>
    <t>COFIA DESCARTABLE</t>
  </si>
  <si>
    <t xml:space="preserve">CAJA  </t>
  </si>
  <si>
    <t>MASCARILLA DESCARTABLE</t>
  </si>
  <si>
    <t xml:space="preserve">FRASCOS DE VIDRIO </t>
  </si>
  <si>
    <t xml:space="preserve">UN </t>
  </si>
  <si>
    <t>ETIQUETA</t>
  </si>
  <si>
    <t>UN</t>
  </si>
  <si>
    <t>AZÚCAR</t>
  </si>
  <si>
    <t>Subtotal Insumos</t>
  </si>
  <si>
    <t>OTROS</t>
  </si>
  <si>
    <t>Item</t>
  </si>
  <si>
    <t>Cantidad (Kg/l/u)</t>
  </si>
  <si>
    <t>LIMPIEZA Y DESINFECCIÓN</t>
  </si>
  <si>
    <t>ANUAL</t>
  </si>
  <si>
    <t>REPARACIÓN Y MANTENIMIENTO</t>
  </si>
  <si>
    <t>SERVICIOS BÁSICOS LUZ, AGUA Y GAS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</si>
  <si>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</si>
  <si>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</si>
  <si>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</si>
  <si>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</si>
  <si>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</si>
  <si>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</si>
  <si>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</si>
  <si>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</si>
  <si>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</si>
  <si>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</si>
  <si>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</si>
  <si>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</si>
  <si>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</si>
  <si>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</si>
  <si>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</si>
  <si>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</si>
  <si>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</si>
  <si>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</si>
  <si>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</si>
  <si>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</si>
  <si>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</si>
  <si>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</si>
  <si>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</si>
  <si>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($/kls)</t>
  </si>
  <si>
    <t>Rendimiento (kls/UP)</t>
  </si>
  <si>
    <t>Costo unitario ($/kls) (*)</t>
  </si>
  <si>
    <t>(*): Este valor representa el valor mìnimo de venta del producto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</si>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</sst>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124" zoomScaleNormal="124" workbookViewId="0">
      <selection activeCell="D15" sqref="D15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1</v>
      </c>
      <c r="D9" s="5"/>
      <c r="E9" s="88" t="s">
        <v>2</v>
      </c>
      <c r="F9" s="88"/>
      <c r="G9" s="30">
        <v>300</v>
      </c>
    </row>
    <row r="10" spans="1:7" ht="15" customHeight="1">
      <c r="A10" s="4"/>
      <c r="B10" s="3" t="s">
        <v>3</v>
      </c>
      <c r="C10" s="27" t="s">
        <v>4</v>
      </c>
      <c r="D10" s="5"/>
      <c r="E10" s="87" t="s">
        <v>5</v>
      </c>
      <c r="F10" s="87"/>
      <c r="G10" s="31" t="s">
        <v>6</v>
      </c>
    </row>
    <row r="11" spans="1:7" ht="15" customHeight="1">
      <c r="A11" s="4"/>
      <c r="B11" s="3" t="s">
        <v>7</v>
      </c>
      <c r="C11" s="28" t="s">
        <v>8</v>
      </c>
      <c r="D11" s="5"/>
      <c r="E11" s="87" t="s">
        <v>9</v>
      </c>
      <c r="F11" s="87"/>
      <c r="G11" s="30">
        <v>6000</v>
      </c>
    </row>
    <row r="12" spans="1:7" ht="11.25" customHeight="1">
      <c r="A12" s="4"/>
      <c r="B12" s="3" t="s">
        <v>10</v>
      </c>
      <c r="C12" s="29" t="s">
        <v>87</v>
      </c>
      <c r="D12" s="5"/>
      <c r="E12" s="32" t="s">
        <v>11</v>
      </c>
      <c r="F12" s="33"/>
      <c r="G12" s="30">
        <f>G9*G11*1.19</f>
        <v>2142000</v>
      </c>
    </row>
    <row r="13" spans="1:7" ht="11.25" customHeight="1">
      <c r="A13" s="4"/>
      <c r="B13" s="3" t="s">
        <v>12</v>
      </c>
      <c r="C13" s="29" t="s">
        <v>88</v>
      </c>
      <c r="D13" s="5"/>
      <c r="E13" s="87" t="s">
        <v>13</v>
      </c>
      <c r="F13" s="87"/>
      <c r="G13" s="34" t="s">
        <v>14</v>
      </c>
    </row>
    <row r="14" spans="1:7" ht="24.75" customHeight="1">
      <c r="A14" s="4"/>
      <c r="B14" s="3" t="s">
        <v>15</v>
      </c>
      <c r="C14" s="29" t="s">
        <v>89</v>
      </c>
      <c r="D14" s="5"/>
      <c r="E14" s="87" t="s">
        <v>16</v>
      </c>
      <c r="F14" s="87"/>
      <c r="G14" s="31" t="s">
        <v>6</v>
      </c>
    </row>
    <row r="15" spans="1:7" ht="13.5" customHeight="1">
      <c r="A15" s="4"/>
      <c r="B15" s="3" t="s">
        <v>17</v>
      </c>
      <c r="C15" s="28" t="s">
        <v>90</v>
      </c>
      <c r="D15" s="5"/>
      <c r="E15" s="89" t="s">
        <v>18</v>
      </c>
      <c r="F15" s="89"/>
      <c r="G15" s="35" t="s">
        <v>19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20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21</v>
      </c>
      <c r="C19" s="11"/>
      <c r="D19" s="11"/>
      <c r="E19" s="11"/>
      <c r="F19" s="11"/>
      <c r="G19" s="11"/>
    </row>
    <row r="20" spans="1:7" ht="24" customHeight="1">
      <c r="A20" s="4"/>
      <c r="B20" s="37" t="s">
        <v>22</v>
      </c>
      <c r="C20" s="37" t="s">
        <v>23</v>
      </c>
      <c r="D20" s="37" t="s">
        <v>24</v>
      </c>
      <c r="E20" s="37" t="s">
        <v>25</v>
      </c>
      <c r="F20" s="37" t="s">
        <v>26</v>
      </c>
      <c r="G20" s="37" t="s">
        <v>27</v>
      </c>
    </row>
    <row r="21" spans="1:7" ht="26.25" customHeight="1">
      <c r="A21" s="4"/>
      <c r="B21" s="38" t="s">
        <v>28</v>
      </c>
      <c r="C21" s="40" t="s">
        <v>29</v>
      </c>
      <c r="D21" s="40">
        <v>5</v>
      </c>
      <c r="E21" s="40" t="s">
        <v>30</v>
      </c>
      <c r="F21" s="41">
        <v>35000</v>
      </c>
      <c r="G21" s="42">
        <f>F21*D21</f>
        <v>175000</v>
      </c>
    </row>
    <row r="22" spans="1:7" ht="12.75" customHeight="1">
      <c r="A22" s="4"/>
      <c r="B22" s="39" t="s">
        <v>31</v>
      </c>
      <c r="C22" s="43"/>
      <c r="D22" s="43"/>
      <c r="E22" s="43"/>
      <c r="F22" s="44"/>
      <c r="G22" s="45">
        <f>SUM(G21:G21)</f>
        <v>175000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32</v>
      </c>
      <c r="C24" s="13"/>
      <c r="D24" s="13"/>
      <c r="E24" s="13"/>
      <c r="F24" s="11"/>
      <c r="G24" s="11"/>
    </row>
    <row r="25" spans="1:7" ht="24" customHeight="1">
      <c r="A25" s="4"/>
      <c r="B25" s="46" t="s">
        <v>22</v>
      </c>
      <c r="C25" s="37" t="s">
        <v>23</v>
      </c>
      <c r="D25" s="37" t="s">
        <v>24</v>
      </c>
      <c r="E25" s="46" t="s">
        <v>25</v>
      </c>
      <c r="F25" s="37" t="s">
        <v>26</v>
      </c>
      <c r="G25" s="46" t="s">
        <v>27</v>
      </c>
    </row>
    <row r="26" spans="1:7" ht="12" customHeight="1">
      <c r="A26" s="4"/>
      <c r="B26" s="38" t="s">
        <v>33</v>
      </c>
      <c r="C26" s="40"/>
      <c r="D26" s="40"/>
      <c r="E26" s="40"/>
      <c r="F26" s="41"/>
      <c r="G26" s="42"/>
    </row>
    <row r="27" spans="1:7" ht="12" customHeight="1">
      <c r="A27" s="4"/>
      <c r="B27" s="39" t="s">
        <v>34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35</v>
      </c>
      <c r="C29" s="13"/>
      <c r="D29" s="13"/>
      <c r="E29" s="13"/>
      <c r="F29" s="11"/>
      <c r="G29" s="11"/>
    </row>
    <row r="30" spans="1:7" ht="24" customHeight="1">
      <c r="A30" s="4"/>
      <c r="B30" s="46" t="s">
        <v>22</v>
      </c>
      <c r="C30" s="46" t="s">
        <v>23</v>
      </c>
      <c r="D30" s="46" t="s">
        <v>24</v>
      </c>
      <c r="E30" s="46" t="s">
        <v>25</v>
      </c>
      <c r="F30" s="37" t="s">
        <v>26</v>
      </c>
      <c r="G30" s="46" t="s">
        <v>27</v>
      </c>
    </row>
    <row r="31" spans="1:7" ht="12.75" customHeight="1">
      <c r="A31" s="4"/>
      <c r="B31" s="47" t="s">
        <v>33</v>
      </c>
      <c r="C31" s="40"/>
      <c r="D31" s="91"/>
      <c r="E31" s="91"/>
      <c r="F31" s="48"/>
      <c r="G31" s="48"/>
    </row>
    <row r="32" spans="1:7" ht="12.75" customHeight="1">
      <c r="A32" s="4"/>
      <c r="B32" s="39" t="s">
        <v>36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37</v>
      </c>
      <c r="C34" s="13"/>
      <c r="D34" s="13"/>
      <c r="E34" s="13"/>
      <c r="F34" s="11"/>
      <c r="G34" s="11"/>
    </row>
    <row r="35" spans="1:11" ht="24" customHeight="1">
      <c r="A35" s="4"/>
      <c r="B35" s="37" t="s">
        <v>38</v>
      </c>
      <c r="C35" s="37" t="s">
        <v>39</v>
      </c>
      <c r="D35" s="37" t="s">
        <v>40</v>
      </c>
      <c r="E35" s="37" t="s">
        <v>25</v>
      </c>
      <c r="F35" s="37" t="s">
        <v>26</v>
      </c>
      <c r="G35" s="37" t="s">
        <v>27</v>
      </c>
      <c r="K35" s="2"/>
    </row>
    <row r="36" spans="1:11" ht="12.75" customHeight="1">
      <c r="A36" s="4"/>
      <c r="B36" s="38" t="s">
        <v>41</v>
      </c>
      <c r="C36" s="40" t="s">
        <v>42</v>
      </c>
      <c r="D36" s="40">
        <v>375</v>
      </c>
      <c r="E36" s="40" t="s">
        <v>43</v>
      </c>
      <c r="F36" s="41">
        <v>900</v>
      </c>
      <c r="G36" s="42">
        <f>F36*D36*1.19</f>
        <v>401625</v>
      </c>
      <c r="K36" s="2"/>
    </row>
    <row r="37" spans="1:11" ht="12.75" customHeight="1">
      <c r="A37" s="4"/>
      <c r="B37" s="49" t="s">
        <v>44</v>
      </c>
      <c r="C37" s="51" t="s">
        <v>45</v>
      </c>
      <c r="D37" s="51">
        <v>2</v>
      </c>
      <c r="E37" s="40" t="s">
        <v>43</v>
      </c>
      <c r="F37" s="41">
        <v>2800</v>
      </c>
      <c r="G37" s="42">
        <f t="shared" ref="G37:G41" si="0">F37*D37*1.19</f>
        <v>6664</v>
      </c>
      <c r="K37" s="2"/>
    </row>
    <row r="38" spans="1:11" ht="20.25" customHeight="1">
      <c r="A38" s="4"/>
      <c r="B38" s="49" t="s">
        <v>46</v>
      </c>
      <c r="C38" s="51" t="s">
        <v>45</v>
      </c>
      <c r="D38" s="51">
        <v>4</v>
      </c>
      <c r="E38" s="40" t="s">
        <v>43</v>
      </c>
      <c r="F38" s="41">
        <v>1700</v>
      </c>
      <c r="G38" s="42">
        <f t="shared" si="0"/>
        <v>8092</v>
      </c>
      <c r="K38" s="2"/>
    </row>
    <row r="39" spans="1:11" ht="14.25" customHeight="1">
      <c r="A39" s="4"/>
      <c r="B39" s="50" t="s">
        <v>47</v>
      </c>
      <c r="C39" s="51" t="s">
        <v>48</v>
      </c>
      <c r="D39" s="51">
        <v>300</v>
      </c>
      <c r="E39" s="40" t="s">
        <v>43</v>
      </c>
      <c r="F39" s="52">
        <v>900</v>
      </c>
      <c r="G39" s="42">
        <f t="shared" si="0"/>
        <v>321300</v>
      </c>
      <c r="K39" s="2"/>
    </row>
    <row r="40" spans="1:11" ht="12.75" customHeight="1">
      <c r="A40" s="4"/>
      <c r="B40" s="38" t="s">
        <v>49</v>
      </c>
      <c r="C40" s="40" t="s">
        <v>50</v>
      </c>
      <c r="D40" s="40">
        <v>300</v>
      </c>
      <c r="E40" s="40" t="s">
        <v>43</v>
      </c>
      <c r="F40" s="41">
        <v>40</v>
      </c>
      <c r="G40" s="42">
        <f t="shared" si="0"/>
        <v>14280</v>
      </c>
      <c r="K40" s="2"/>
    </row>
    <row r="41" spans="1:11" ht="12.75" customHeight="1">
      <c r="A41" s="4"/>
      <c r="B41" s="38" t="s">
        <v>51</v>
      </c>
      <c r="C41" s="40" t="s">
        <v>42</v>
      </c>
      <c r="D41" s="40">
        <v>300</v>
      </c>
      <c r="E41" s="40" t="s">
        <v>43</v>
      </c>
      <c r="F41" s="41">
        <v>1300</v>
      </c>
      <c r="G41" s="42">
        <f t="shared" si="0"/>
        <v>464100</v>
      </c>
    </row>
    <row r="42" spans="1:11" ht="13.5" customHeight="1">
      <c r="A42" s="4"/>
      <c r="B42" s="39" t="s">
        <v>52</v>
      </c>
      <c r="C42" s="43"/>
      <c r="D42" s="43"/>
      <c r="E42" s="43"/>
      <c r="F42" s="44"/>
      <c r="G42" s="45">
        <f>SUM(G36:G41)</f>
        <v>1216061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53</v>
      </c>
      <c r="C44" s="13"/>
      <c r="D44" s="13"/>
      <c r="E44" s="13"/>
      <c r="F44" s="11"/>
      <c r="G44" s="11"/>
    </row>
    <row r="45" spans="1:11" ht="24" customHeight="1">
      <c r="A45" s="4"/>
      <c r="B45" s="46" t="s">
        <v>54</v>
      </c>
      <c r="C45" s="37" t="s">
        <v>39</v>
      </c>
      <c r="D45" s="37" t="s">
        <v>55</v>
      </c>
      <c r="E45" s="46" t="s">
        <v>25</v>
      </c>
      <c r="F45" s="37" t="s">
        <v>26</v>
      </c>
      <c r="G45" s="46" t="s">
        <v>27</v>
      </c>
    </row>
    <row r="46" spans="1:11" ht="12" customHeight="1">
      <c r="A46" s="4"/>
      <c r="B46" s="47" t="s">
        <v>56</v>
      </c>
      <c r="C46" s="40" t="s">
        <v>50</v>
      </c>
      <c r="D46" s="40">
        <v>6</v>
      </c>
      <c r="E46" s="40" t="s">
        <v>57</v>
      </c>
      <c r="F46" s="48">
        <v>3000</v>
      </c>
      <c r="G46" s="48">
        <f t="shared" ref="G46:G48" si="1">F46*D46</f>
        <v>18000</v>
      </c>
    </row>
    <row r="47" spans="1:11" ht="12" customHeight="1">
      <c r="A47" s="4"/>
      <c r="B47" s="47" t="s">
        <v>58</v>
      </c>
      <c r="C47" s="40" t="s">
        <v>50</v>
      </c>
      <c r="D47" s="40">
        <v>1</v>
      </c>
      <c r="E47" s="40" t="s">
        <v>57</v>
      </c>
      <c r="F47" s="48">
        <v>55000</v>
      </c>
      <c r="G47" s="48">
        <f t="shared" si="1"/>
        <v>55000</v>
      </c>
    </row>
    <row r="48" spans="1:11" ht="12" customHeight="1">
      <c r="A48" s="4"/>
      <c r="B48" s="47" t="s">
        <v>59</v>
      </c>
      <c r="C48" s="40" t="s">
        <v>50</v>
      </c>
      <c r="D48" s="40">
        <v>5</v>
      </c>
      <c r="E48" s="40" t="s">
        <v>43</v>
      </c>
      <c r="F48" s="48">
        <v>30000</v>
      </c>
      <c r="G48" s="48">
        <f t="shared" si="1"/>
        <v>150000</v>
      </c>
    </row>
    <row r="49" spans="1:12" ht="13.5" customHeight="1">
      <c r="A49" s="4"/>
      <c r="B49" s="39" t="s">
        <v>60</v>
      </c>
      <c r="C49" s="43"/>
      <c r="D49" s="43"/>
      <c r="E49" s="43"/>
      <c r="F49" s="44"/>
      <c r="G49" s="45">
        <f>SUM(G46:G48)</f>
        <v>223000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61</v>
      </c>
      <c r="C51" s="54"/>
      <c r="D51" s="54"/>
      <c r="E51" s="54"/>
      <c r="F51" s="54"/>
      <c r="G51" s="55">
        <f>G22+G32+G42+G49</f>
        <v>1614061</v>
      </c>
    </row>
    <row r="52" spans="1:12" ht="12" customHeight="1">
      <c r="A52" s="4"/>
      <c r="B52" s="56" t="s">
        <v>62</v>
      </c>
      <c r="C52" s="16"/>
      <c r="D52" s="16"/>
      <c r="E52" s="16"/>
      <c r="F52" s="16"/>
      <c r="G52" s="57">
        <f>G51*0.05</f>
        <v>80703.05</v>
      </c>
    </row>
    <row r="53" spans="1:12" ht="12" customHeight="1">
      <c r="A53" s="4"/>
      <c r="B53" s="58" t="s">
        <v>63</v>
      </c>
      <c r="C53" s="15"/>
      <c r="D53" s="15"/>
      <c r="E53" s="15"/>
      <c r="F53" s="15"/>
      <c r="G53" s="59">
        <f>G52+G51</f>
        <v>1694764.05</v>
      </c>
    </row>
    <row r="54" spans="1:12" ht="12" customHeight="1">
      <c r="A54" s="4"/>
      <c r="B54" s="56" t="s">
        <v>64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65</v>
      </c>
      <c r="C55" s="61"/>
      <c r="D55" s="61"/>
      <c r="E55" s="61"/>
      <c r="F55" s="61"/>
      <c r="G55" s="62">
        <f>G54-G53</f>
        <v>447235.94999999995</v>
      </c>
    </row>
    <row r="56" spans="1:12" ht="12" customHeight="1">
      <c r="A56" s="4"/>
      <c r="B56" s="17" t="s">
        <v>66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67</v>
      </c>
      <c r="C58" s="64"/>
      <c r="D58" s="64"/>
      <c r="E58" s="64"/>
      <c r="F58" s="64"/>
      <c r="G58" s="65"/>
    </row>
    <row r="59" spans="1:12" ht="12" customHeight="1">
      <c r="A59" s="4"/>
      <c r="B59" s="66" t="s">
        <v>68</v>
      </c>
      <c r="C59" s="5"/>
      <c r="D59" s="5"/>
      <c r="E59" s="5"/>
      <c r="F59" s="5"/>
      <c r="G59" s="67"/>
    </row>
    <row r="60" spans="1:12" ht="12" customHeight="1">
      <c r="A60" s="4"/>
      <c r="B60" s="66" t="s">
        <v>69</v>
      </c>
      <c r="C60" s="5"/>
      <c r="D60" s="5"/>
      <c r="E60" s="5"/>
      <c r="F60" s="5"/>
      <c r="G60" s="67"/>
    </row>
    <row r="61" spans="1:12" ht="12" customHeight="1">
      <c r="A61" s="4"/>
      <c r="B61" s="66" t="s">
        <v>70</v>
      </c>
      <c r="C61" s="5"/>
      <c r="D61" s="5"/>
      <c r="E61" s="5"/>
      <c r="F61" s="5"/>
      <c r="G61" s="67"/>
    </row>
    <row r="62" spans="1:12" ht="12" customHeight="1">
      <c r="A62" s="4"/>
      <c r="B62" s="66" t="s">
        <v>71</v>
      </c>
      <c r="C62" s="5"/>
      <c r="D62" s="5"/>
      <c r="E62" s="5"/>
      <c r="F62" s="5"/>
      <c r="G62" s="67"/>
    </row>
    <row r="63" spans="1:12" ht="12" customHeight="1">
      <c r="A63" s="4"/>
      <c r="B63" s="66" t="s">
        <v>72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73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74</v>
      </c>
      <c r="C66" s="86"/>
      <c r="D66" s="71"/>
      <c r="E66" s="20"/>
      <c r="F66" s="20"/>
      <c r="G66" s="19"/>
    </row>
    <row r="67" spans="1:7" ht="12" customHeight="1">
      <c r="A67" s="4"/>
      <c r="B67" s="72" t="s">
        <v>54</v>
      </c>
      <c r="C67" s="73" t="s">
        <v>75</v>
      </c>
      <c r="D67" s="74" t="s">
        <v>76</v>
      </c>
      <c r="E67" s="20"/>
      <c r="F67" s="20"/>
      <c r="G67" s="19"/>
    </row>
    <row r="68" spans="1:7" ht="12" customHeight="1">
      <c r="A68" s="4"/>
      <c r="B68" s="75" t="s">
        <v>77</v>
      </c>
      <c r="C68" s="76">
        <f>G22</f>
        <v>175000</v>
      </c>
      <c r="D68" s="77">
        <f>(C68/C74)</f>
        <v>0.10325921180591481</v>
      </c>
      <c r="E68" s="20"/>
      <c r="F68" s="20"/>
      <c r="G68" s="19"/>
    </row>
    <row r="69" spans="1:7" ht="12" customHeight="1">
      <c r="A69" s="4"/>
      <c r="B69" s="75" t="s">
        <v>78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79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38</v>
      </c>
      <c r="C71" s="76">
        <f>G42</f>
        <v>1216061</v>
      </c>
      <c r="D71" s="77">
        <f>(C71/C74)</f>
        <v>0.71754000210235758</v>
      </c>
      <c r="E71" s="20"/>
      <c r="F71" s="20"/>
      <c r="G71" s="19"/>
    </row>
    <row r="72" spans="1:7" ht="12" customHeight="1">
      <c r="A72" s="4"/>
      <c r="B72" s="75" t="s">
        <v>80</v>
      </c>
      <c r="C72" s="79">
        <f>G49</f>
        <v>223000</v>
      </c>
      <c r="D72" s="77">
        <f>(C72/C74)</f>
        <v>0.13158173847268001</v>
      </c>
      <c r="E72" s="21"/>
      <c r="F72" s="21"/>
      <c r="G72" s="19"/>
    </row>
    <row r="73" spans="1:7" ht="12" customHeight="1">
      <c r="A73" s="4"/>
      <c r="B73" s="75" t="s">
        <v>81</v>
      </c>
      <c r="C73" s="79">
        <f>G52</f>
        <v>80703.05</v>
      </c>
      <c r="D73" s="77">
        <f>(C73/C74)</f>
        <v>4.7619047619047616E-2</v>
      </c>
      <c r="E73" s="21"/>
      <c r="F73" s="21"/>
      <c r="G73" s="19"/>
    </row>
    <row r="74" spans="1:7" ht="12.75" customHeight="1">
      <c r="A74" s="4"/>
      <c r="B74" s="72" t="s">
        <v>82</v>
      </c>
      <c r="C74" s="80">
        <f>SUM(C68:C73)</f>
        <v>1694764.05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83</v>
      </c>
      <c r="D77" s="82"/>
      <c r="E77" s="82"/>
      <c r="F77" s="21"/>
      <c r="G77" s="19"/>
    </row>
    <row r="78" spans="1:7" ht="12" customHeight="1">
      <c r="A78" s="4"/>
      <c r="B78" s="72" t="s">
        <v>84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85</v>
      </c>
      <c r="C79" s="84">
        <f>C74/C78</f>
        <v>6779.0562</v>
      </c>
      <c r="D79" s="84">
        <f>C74/D78</f>
        <v>5649.2134999999998</v>
      </c>
      <c r="E79" s="84">
        <f>C74/E78</f>
        <v>4842.183</v>
      </c>
      <c r="F79" s="22"/>
      <c r="G79" s="23"/>
    </row>
    <row r="80" spans="1:7" ht="15.6" customHeight="1">
      <c r="A80" s="4"/>
      <c r="B80" s="17" t="s">
        <v>86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2023-03-20T20:00:36Z</dcterms:modified>
  <cp:category/>
  <cp:contentStatus/>
</cp:coreProperties>
</file>