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C 2023\"/>
    </mc:Choice>
  </mc:AlternateContent>
  <bookViews>
    <workbookView xWindow="0" yWindow="0" windowWidth="25200" windowHeight="11385"/>
  </bookViews>
  <sheets>
    <sheet name="MIE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34" i="1"/>
  <c r="G29" i="1"/>
  <c r="G21" i="1" l="1"/>
  <c r="G12" i="1"/>
  <c r="G46" i="1"/>
  <c r="G45" i="1" l="1"/>
  <c r="G44" i="1"/>
  <c r="G43" i="1"/>
  <c r="G42" i="1"/>
  <c r="G41" i="1"/>
  <c r="G40" i="1"/>
  <c r="G39" i="1"/>
  <c r="G24" i="1"/>
  <c r="G23" i="1"/>
  <c r="G22" i="1"/>
  <c r="G25" i="1" l="1"/>
  <c r="G47" i="1"/>
  <c r="G57" i="1"/>
  <c r="G52" i="1"/>
  <c r="C76" i="1" s="1"/>
  <c r="C75" i="1" l="1"/>
  <c r="G35" i="1"/>
  <c r="C74" i="1" s="1"/>
  <c r="C72" i="1"/>
  <c r="G30" i="1" l="1"/>
  <c r="G54" i="1" s="1"/>
  <c r="G55" i="1" l="1"/>
  <c r="G56" i="1" l="1"/>
  <c r="G58" i="1" s="1"/>
  <c r="C77" i="1"/>
  <c r="C83" i="1" l="1"/>
  <c r="C78" i="1"/>
  <c r="D77" i="1" s="1"/>
  <c r="D83" i="1"/>
  <c r="E83" i="1"/>
  <c r="D75" i="1" l="1"/>
  <c r="D72" i="1"/>
  <c r="D74" i="1"/>
  <c r="D76" i="1"/>
  <c r="D78" i="1" l="1"/>
</calcChain>
</file>

<file path=xl/sharedStrings.xml><?xml version="1.0" encoding="utf-8"?>
<sst xmlns="http://schemas.openxmlformats.org/spreadsheetml/2006/main" count="130" uniqueCount="94">
  <si>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</si>
  <si>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</si>
  <si>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</si>
  <si>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</si>
  <si>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</si>
  <si>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</si>
  <si>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</si>
  <si>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</si>
  <si>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</si>
  <si>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</si>
  <si>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</si>
  <si>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</si>
  <si>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</si>
  <si>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</si>
  <si>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</si>
  <si>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</si>
  <si>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</si>
  <si>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</si>
  <si>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</si>
  <si>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</si>
  <si>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</si>
  <si>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</si>
  <si>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</si>
  <si>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</si>
  <si>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</si>
  <si>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</si>
  <si>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</si>
  <si>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</si>
  <si>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</si>
  <si>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</si>
  <si>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</si>
  <si>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</si>
  <si>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</si>
  <si>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</si>
  <si>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</si>
  <si>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</si>
  <si>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</si>
  <si>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</si>
  <si>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</si>
  <si>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</si>
  <si>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</si>
  <si>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</si>
  <si>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</si>
  <si>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</si>
  <si>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</si>
  <si>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</si>
  <si>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</si>
  <si>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</si>
  <si>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</si>
  <si>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</si>
  <si>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NIVEL TECNOLOGICO</t>
  </si>
  <si>
    <t>REGION</t>
  </si>
  <si>
    <t>AREA</t>
  </si>
  <si>
    <t>Las Cabras</t>
  </si>
  <si>
    <t>Septiembre</t>
  </si>
  <si>
    <t>PRECIO ESPERADO ($/KG)</t>
  </si>
  <si>
    <t>Las Cabras - Peumo</t>
  </si>
  <si>
    <t>2.  Precio de Insumos corresponde a  precios  colocados en el predio del agricultor.</t>
  </si>
  <si>
    <t>3. Precio esperado por ventas corresponde a precio colocado en el domicilio del agricultor.</t>
  </si>
  <si>
    <t>Rendimiento (Un/hà)</t>
  </si>
  <si>
    <t>Costo unitario ($/Un) (*)</t>
  </si>
  <si>
    <t>MIEL</t>
  </si>
  <si>
    <t>Multiflora</t>
  </si>
  <si>
    <t>Medio</t>
  </si>
  <si>
    <t>Lib. B. O'Higgins</t>
  </si>
  <si>
    <t xml:space="preserve">Enero  </t>
  </si>
  <si>
    <t>SEQUIA - FALTA DE FLORA</t>
  </si>
  <si>
    <t>RENDIMIENTO (Kg / 20 colmenas.)</t>
  </si>
  <si>
    <t>Mercado exportación</t>
  </si>
  <si>
    <t>Mar</t>
  </si>
  <si>
    <t>Manejo de apiario (2 inspecciones/mes)</t>
  </si>
  <si>
    <t>Mayo - Agosto</t>
  </si>
  <si>
    <t>Cosecha</t>
  </si>
  <si>
    <t>Diciembre - marzo</t>
  </si>
  <si>
    <t>Pegado de cera al marco</t>
  </si>
  <si>
    <t>Reparación y mantención de materiales</t>
  </si>
  <si>
    <t>Un</t>
  </si>
  <si>
    <t>Mayo - Septiembre</t>
  </si>
  <si>
    <t>Clavos</t>
  </si>
  <si>
    <t>Cambio de reinas</t>
  </si>
  <si>
    <t>un</t>
  </si>
  <si>
    <t>Tablas 10 x 1"</t>
  </si>
  <si>
    <t>Alambre 0,5 mm</t>
  </si>
  <si>
    <t>Azúcar</t>
  </si>
  <si>
    <t>Estampado de cera (10 % de cera)</t>
  </si>
  <si>
    <t>Centrífuga (10 % de miel)</t>
  </si>
  <si>
    <t>Marzo</t>
  </si>
  <si>
    <t>$/ 20 colmenas</t>
  </si>
  <si>
    <t>ESCENARIOS COSTO UNITARIO  ($/Kg)</t>
  </si>
  <si>
    <t>(*): Este valor representa el valor mìnimo de venta del producto con Iva Incluido</t>
  </si>
  <si>
    <t xml:space="preserve">Unidad </t>
  </si>
  <si>
    <t>Amivar</t>
  </si>
  <si>
    <t>01/01/2023</t>
  </si>
  <si>
    <t>COSTOS DIRECTOS DE PRODUCCIÓN POR 20 COLMENAS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</si>
</sst>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6" fontId="16" fillId="0" borderId="16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2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4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5" borderId="19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164" fontId="1" fillId="5" borderId="21" xfId="0" applyNumberFormat="1" applyFont="1" applyFill="1" applyBorder="1" applyAlignment="1">
      <alignment vertical="center"/>
    </xf>
    <xf numFmtId="49" fontId="1" fillId="3" borderId="22" xfId="0" applyNumberFormat="1" applyFont="1" applyFill="1" applyBorder="1" applyAlignment="1">
      <alignment vertical="center"/>
    </xf>
    <xf numFmtId="164" fontId="1" fillId="3" borderId="23" xfId="0" applyNumberFormat="1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1" fillId="6" borderId="26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49" fontId="10" fillId="8" borderId="27" xfId="0" applyNumberFormat="1" applyFont="1" applyFill="1" applyBorder="1" applyAlignment="1">
      <alignment vertical="center"/>
    </xf>
    <xf numFmtId="49" fontId="12" fillId="8" borderId="28" xfId="0" applyNumberFormat="1" applyFont="1" applyFill="1" applyBorder="1" applyAlignment="1"/>
    <xf numFmtId="49" fontId="10" fillId="2" borderId="29" xfId="0" applyNumberFormat="1" applyFont="1" applyFill="1" applyBorder="1" applyAlignment="1">
      <alignment vertical="center"/>
    </xf>
    <xf numFmtId="9" fontId="12" fillId="2" borderId="30" xfId="0" applyNumberFormat="1" applyFont="1" applyFill="1" applyBorder="1" applyAlignment="1"/>
    <xf numFmtId="49" fontId="10" fillId="8" borderId="31" xfId="0" applyNumberFormat="1" applyFont="1" applyFill="1" applyBorder="1" applyAlignment="1">
      <alignment vertical="center"/>
    </xf>
    <xf numFmtId="165" fontId="10" fillId="8" borderId="32" xfId="0" applyNumberFormat="1" applyFont="1" applyFill="1" applyBorder="1" applyAlignment="1">
      <alignment vertical="center"/>
    </xf>
    <xf numFmtId="9" fontId="10" fillId="8" borderId="33" xfId="0" applyNumberFormat="1" applyFont="1" applyFill="1" applyBorder="1" applyAlignment="1">
      <alignment vertical="center"/>
    </xf>
    <xf numFmtId="0" fontId="12" fillId="9" borderId="36" xfId="0" applyFont="1" applyFill="1" applyBorder="1" applyAlignment="1"/>
    <xf numFmtId="0" fontId="12" fillId="2" borderId="16" xfId="0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49" fontId="10" fillId="2" borderId="37" xfId="0" applyNumberFormat="1" applyFont="1" applyFill="1" applyBorder="1" applyAlignment="1">
      <alignment vertical="center"/>
    </xf>
    <xf numFmtId="0" fontId="12" fillId="2" borderId="38" xfId="0" applyFont="1" applyFill="1" applyBorder="1" applyAlignment="1"/>
    <xf numFmtId="0" fontId="12" fillId="2" borderId="39" xfId="0" applyFont="1" applyFill="1" applyBorder="1" applyAlignment="1"/>
    <xf numFmtId="49" fontId="12" fillId="2" borderId="40" xfId="0" applyNumberFormat="1" applyFont="1" applyFill="1" applyBorder="1" applyAlignment="1">
      <alignment vertical="center"/>
    </xf>
    <xf numFmtId="0" fontId="12" fillId="2" borderId="41" xfId="0" applyFont="1" applyFill="1" applyBorder="1" applyAlignment="1"/>
    <xf numFmtId="49" fontId="12" fillId="2" borderId="42" xfId="0" applyNumberFormat="1" applyFont="1" applyFill="1" applyBorder="1" applyAlignment="1">
      <alignment vertical="center"/>
    </xf>
    <xf numFmtId="0" fontId="12" fillId="2" borderId="43" xfId="0" applyFont="1" applyFill="1" applyBorder="1" applyAlignment="1"/>
    <xf numFmtId="0" fontId="12" fillId="2" borderId="44" xfId="0" applyFont="1" applyFill="1" applyBorder="1" applyAlignment="1"/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5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5" xfId="0" applyFont="1" applyFill="1" applyBorder="1" applyAlignment="1">
      <alignment vertical="center"/>
    </xf>
    <xf numFmtId="49" fontId="10" fillId="8" borderId="46" xfId="0" applyNumberFormat="1" applyFont="1" applyFill="1" applyBorder="1" applyAlignment="1">
      <alignment vertical="center"/>
    </xf>
    <xf numFmtId="0" fontId="10" fillId="8" borderId="47" xfId="0" applyNumberFormat="1" applyFont="1" applyFill="1" applyBorder="1" applyAlignment="1">
      <alignment vertical="center"/>
    </xf>
    <xf numFmtId="0" fontId="10" fillId="8" borderId="48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165" fontId="10" fillId="8" borderId="32" xfId="0" applyNumberFormat="1" applyFont="1" applyFill="1" applyBorder="1" applyAlignment="1">
      <alignment horizontal="center" vertical="center"/>
    </xf>
    <xf numFmtId="165" fontId="10" fillId="8" borderId="33" xfId="0" applyNumberFormat="1" applyFont="1" applyFill="1" applyBorder="1" applyAlignment="1">
      <alignment horizontal="center" vertical="center"/>
    </xf>
    <xf numFmtId="49" fontId="15" fillId="9" borderId="34" xfId="0" applyNumberFormat="1" applyFont="1" applyFill="1" applyBorder="1" applyAlignment="1">
      <alignment vertical="center"/>
    </xf>
    <xf numFmtId="0" fontId="10" fillId="9" borderId="35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2" borderId="4" xfId="0" applyFill="1" applyBorder="1"/>
    <xf numFmtId="49" fontId="17" fillId="3" borderId="50" xfId="0" applyNumberFormat="1" applyFont="1" applyFill="1" applyBorder="1" applyAlignment="1">
      <alignment vertical="center" wrapText="1"/>
    </xf>
    <xf numFmtId="0" fontId="3" fillId="10" borderId="51" xfId="0" applyFont="1" applyFill="1" applyBorder="1" applyAlignment="1">
      <alignment horizontal="right"/>
    </xf>
    <xf numFmtId="0" fontId="3" fillId="2" borderId="6" xfId="0" applyFont="1" applyFill="1" applyBorder="1"/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3" fontId="3" fillId="0" borderId="51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0" xfId="0" applyNumberFormat="1" applyFont="1" applyFill="1" applyBorder="1" applyAlignment="1">
      <alignment vertical="center" wrapText="1"/>
    </xf>
    <xf numFmtId="0" fontId="3" fillId="10" borderId="51" xfId="0" applyFont="1" applyFill="1" applyBorder="1" applyAlignment="1">
      <alignment horizontal="right" vertical="center" wrapText="1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17" fontId="3" fillId="0" borderId="51" xfId="0" applyNumberFormat="1" applyFont="1" applyFill="1" applyBorder="1" applyAlignment="1">
      <alignment horizontal="right" vertical="center"/>
    </xf>
    <xf numFmtId="0" fontId="3" fillId="10" borderId="51" xfId="0" applyFont="1" applyFill="1" applyBorder="1" applyAlignment="1">
      <alignment horizontal="right" vertical="center"/>
    </xf>
    <xf numFmtId="3" fontId="3" fillId="0" borderId="51" xfId="0" applyNumberFormat="1" applyFont="1" applyFill="1" applyBorder="1" applyAlignment="1">
      <alignment horizontal="right" vertical="center"/>
    </xf>
    <xf numFmtId="49" fontId="3" fillId="2" borderId="49" xfId="0" applyNumberFormat="1" applyFont="1" applyFill="1" applyBorder="1" applyAlignment="1">
      <alignment horizontal="left"/>
    </xf>
    <xf numFmtId="49" fontId="3" fillId="2" borderId="52" xfId="0" applyNumberFormat="1" applyFont="1" applyFill="1" applyBorder="1" applyAlignment="1">
      <alignment horizontal="left"/>
    </xf>
    <xf numFmtId="3" fontId="3" fillId="0" borderId="51" xfId="0" applyNumberFormat="1" applyFont="1" applyBorder="1" applyAlignment="1">
      <alignment horizontal="right" vertical="center"/>
    </xf>
    <xf numFmtId="0" fontId="3" fillId="0" borderId="51" xfId="0" applyFont="1" applyBorder="1" applyAlignment="1">
      <alignment horizontal="right" vertical="center"/>
    </xf>
    <xf numFmtId="17" fontId="3" fillId="0" borderId="51" xfId="0" applyNumberFormat="1" applyFont="1" applyBorder="1" applyAlignment="1">
      <alignment horizontal="right" vertical="center"/>
    </xf>
    <xf numFmtId="17" fontId="3" fillId="10" borderId="51" xfId="0" applyNumberFormat="1" applyFont="1" applyFill="1" applyBorder="1" applyAlignment="1">
      <alignment horizontal="right" vertical="center"/>
    </xf>
    <xf numFmtId="0" fontId="3" fillId="0" borderId="51" xfId="0" applyFont="1" applyBorder="1" applyAlignment="1">
      <alignment horizontal="right" vertical="center" wrapText="1"/>
    </xf>
    <xf numFmtId="0" fontId="2" fillId="2" borderId="53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7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7" fillId="3" borderId="11" xfId="0" applyNumberFormat="1" applyFont="1" applyFill="1" applyBorder="1" applyAlignment="1">
      <alignment horizontal="center" vertical="center"/>
    </xf>
    <xf numFmtId="49" fontId="17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</cellXfs>
  <cellStyles count="2"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6</xdr:col>
      <xdr:colOff>1216024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543675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B1" zoomScale="136" zoomScaleNormal="136" workbookViewId="0">
      <selection activeCell="E10" sqref="E10:F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5703125" style="1" customWidth="1"/>
    <col min="3" max="3" width="19.42578125" style="1" customWidth="1"/>
    <col min="4" max="4" width="9.42578125" style="1" customWidth="1"/>
    <col min="5" max="5" width="16.5703125" style="1" customWidth="1"/>
    <col min="6" max="6" width="12.42578125" style="1" customWidth="1"/>
    <col min="7" max="7" width="18.285156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89" customFormat="1" ht="12" customHeight="1" x14ac:dyDescent="0.25">
      <c r="A9" s="81"/>
      <c r="B9" s="82" t="s">
        <v>0</v>
      </c>
      <c r="C9" s="83" t="s">
        <v>61</v>
      </c>
      <c r="D9" s="84"/>
      <c r="E9" s="85" t="s">
        <v>67</v>
      </c>
      <c r="F9" s="86"/>
      <c r="G9" s="87">
        <v>400</v>
      </c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</row>
    <row r="10" spans="1:255" s="89" customFormat="1" ht="25.5" customHeight="1" x14ac:dyDescent="0.25">
      <c r="A10" s="81"/>
      <c r="B10" s="90" t="s">
        <v>1</v>
      </c>
      <c r="C10" s="91" t="s">
        <v>62</v>
      </c>
      <c r="D10" s="84"/>
      <c r="E10" s="92" t="s">
        <v>2</v>
      </c>
      <c r="F10" s="93"/>
      <c r="G10" s="94" t="s">
        <v>69</v>
      </c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</row>
    <row r="11" spans="1:255" s="89" customFormat="1" ht="18" customHeight="1" x14ac:dyDescent="0.25">
      <c r="A11" s="81"/>
      <c r="B11" s="90" t="s">
        <v>50</v>
      </c>
      <c r="C11" s="95" t="s">
        <v>63</v>
      </c>
      <c r="D11" s="84"/>
      <c r="E11" s="92" t="s">
        <v>55</v>
      </c>
      <c r="F11" s="93"/>
      <c r="G11" s="96">
        <v>4100</v>
      </c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</row>
    <row r="12" spans="1:255" s="89" customFormat="1" ht="11.25" customHeight="1" x14ac:dyDescent="0.25">
      <c r="A12" s="81"/>
      <c r="B12" s="90" t="s">
        <v>51</v>
      </c>
      <c r="C12" s="95" t="s">
        <v>64</v>
      </c>
      <c r="D12" s="84"/>
      <c r="E12" s="97" t="s">
        <v>3</v>
      </c>
      <c r="F12" s="98"/>
      <c r="G12" s="99">
        <f>G9*G11</f>
        <v>1640000</v>
      </c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</row>
    <row r="13" spans="1:255" s="89" customFormat="1" ht="11.25" customHeight="1" x14ac:dyDescent="0.25">
      <c r="A13" s="81"/>
      <c r="B13" s="90" t="s">
        <v>52</v>
      </c>
      <c r="C13" s="95" t="s">
        <v>53</v>
      </c>
      <c r="D13" s="84"/>
      <c r="E13" s="92" t="s">
        <v>4</v>
      </c>
      <c r="F13" s="93"/>
      <c r="G13" s="100" t="s">
        <v>68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</row>
    <row r="14" spans="1:255" s="89" customFormat="1" ht="15" x14ac:dyDescent="0.25">
      <c r="A14" s="81"/>
      <c r="B14" s="90" t="s">
        <v>5</v>
      </c>
      <c r="C14" s="91" t="s">
        <v>56</v>
      </c>
      <c r="D14" s="84"/>
      <c r="E14" s="92" t="s">
        <v>6</v>
      </c>
      <c r="F14" s="93"/>
      <c r="G14" s="101" t="s">
        <v>65</v>
      </c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</row>
    <row r="15" spans="1:255" s="89" customFormat="1" ht="25.5" customHeight="1" x14ac:dyDescent="0.25">
      <c r="A15" s="81"/>
      <c r="B15" s="90" t="s">
        <v>7</v>
      </c>
      <c r="C15" s="102" t="s">
        <v>92</v>
      </c>
      <c r="D15" s="84"/>
      <c r="E15" s="118" t="s">
        <v>8</v>
      </c>
      <c r="F15" s="119"/>
      <c r="G15" s="103" t="s">
        <v>66</v>
      </c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</row>
    <row r="16" spans="1:255" ht="12" customHeight="1" x14ac:dyDescent="0.25">
      <c r="A16" s="2"/>
      <c r="B16" s="104"/>
      <c r="C16" s="6"/>
      <c r="D16" s="7"/>
      <c r="E16" s="8"/>
      <c r="F16" s="8"/>
      <c r="G16" s="105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79" t="s">
        <v>93</v>
      </c>
      <c r="C17" s="80"/>
      <c r="D17" s="80"/>
      <c r="E17" s="80"/>
      <c r="F17" s="80"/>
      <c r="G17" s="80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106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1.25" customHeight="1" x14ac:dyDescent="0.25">
      <c r="A19" s="5"/>
      <c r="B19" s="107" t="s">
        <v>9</v>
      </c>
      <c r="C19" s="108"/>
      <c r="D19" s="109"/>
      <c r="E19" s="109"/>
      <c r="F19" s="110"/>
      <c r="G19" s="111"/>
    </row>
    <row r="20" spans="1:255" ht="24" customHeight="1" x14ac:dyDescent="0.25">
      <c r="A20" s="5"/>
      <c r="B20" s="112" t="s">
        <v>10</v>
      </c>
      <c r="C20" s="113" t="s">
        <v>11</v>
      </c>
      <c r="D20" s="113" t="s">
        <v>12</v>
      </c>
      <c r="E20" s="112" t="s">
        <v>13</v>
      </c>
      <c r="F20" s="113" t="s">
        <v>14</v>
      </c>
      <c r="G20" s="112" t="s">
        <v>15</v>
      </c>
    </row>
    <row r="21" spans="1:255" s="89" customFormat="1" ht="12" customHeight="1" x14ac:dyDescent="0.25">
      <c r="A21" s="81"/>
      <c r="B21" s="114" t="s">
        <v>70</v>
      </c>
      <c r="C21" s="115" t="s">
        <v>16</v>
      </c>
      <c r="D21" s="115">
        <v>6</v>
      </c>
      <c r="E21" s="115" t="s">
        <v>71</v>
      </c>
      <c r="F21" s="116">
        <v>23000</v>
      </c>
      <c r="G21" s="117">
        <f>F21*D21</f>
        <v>138000</v>
      </c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</row>
    <row r="22" spans="1:255" s="89" customFormat="1" ht="12" customHeight="1" x14ac:dyDescent="0.25">
      <c r="A22" s="81"/>
      <c r="B22" s="114" t="s">
        <v>72</v>
      </c>
      <c r="C22" s="115" t="s">
        <v>16</v>
      </c>
      <c r="D22" s="115">
        <v>3</v>
      </c>
      <c r="E22" s="115" t="s">
        <v>73</v>
      </c>
      <c r="F22" s="116">
        <v>23000</v>
      </c>
      <c r="G22" s="117">
        <f t="shared" ref="G22:G24" si="0">F22*D22</f>
        <v>69000</v>
      </c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</row>
    <row r="23" spans="1:255" s="89" customFormat="1" ht="12" customHeight="1" x14ac:dyDescent="0.25">
      <c r="A23" s="81"/>
      <c r="B23" s="114" t="s">
        <v>74</v>
      </c>
      <c r="C23" s="115" t="s">
        <v>16</v>
      </c>
      <c r="D23" s="115">
        <v>1</v>
      </c>
      <c r="E23" s="115" t="s">
        <v>54</v>
      </c>
      <c r="F23" s="116">
        <v>23000</v>
      </c>
      <c r="G23" s="117">
        <f t="shared" si="0"/>
        <v>23000</v>
      </c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  <c r="IU23" s="88"/>
    </row>
    <row r="24" spans="1:255" s="89" customFormat="1" ht="12" customHeight="1" x14ac:dyDescent="0.25">
      <c r="A24" s="81"/>
      <c r="B24" s="114" t="s">
        <v>75</v>
      </c>
      <c r="C24" s="115" t="s">
        <v>16</v>
      </c>
      <c r="D24" s="115">
        <v>2</v>
      </c>
      <c r="E24" s="115" t="s">
        <v>71</v>
      </c>
      <c r="F24" s="116">
        <v>23000</v>
      </c>
      <c r="G24" s="117">
        <f t="shared" si="0"/>
        <v>46000</v>
      </c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  <c r="IU24" s="88"/>
    </row>
    <row r="25" spans="1:255" ht="11.25" customHeight="1" x14ac:dyDescent="0.25">
      <c r="B25" s="16" t="s">
        <v>17</v>
      </c>
      <c r="C25" s="17"/>
      <c r="D25" s="17"/>
      <c r="E25" s="17"/>
      <c r="F25" s="18"/>
      <c r="G25" s="19">
        <f>SUM(G21:G24)</f>
        <v>276000</v>
      </c>
    </row>
    <row r="26" spans="1:255" ht="15.75" customHeight="1" x14ac:dyDescent="0.25">
      <c r="A26" s="5"/>
      <c r="B26" s="13"/>
      <c r="C26" s="14"/>
      <c r="D26" s="14"/>
      <c r="E26" s="14"/>
      <c r="F26" s="15"/>
      <c r="G26" s="15"/>
      <c r="K26" s="74"/>
    </row>
    <row r="27" spans="1:255" ht="12" customHeight="1" x14ac:dyDescent="0.25">
      <c r="A27" s="5"/>
      <c r="B27" s="107" t="s">
        <v>18</v>
      </c>
      <c r="C27" s="108"/>
      <c r="D27" s="109"/>
      <c r="E27" s="109"/>
      <c r="F27" s="110"/>
      <c r="G27" s="111"/>
    </row>
    <row r="28" spans="1:255" ht="24" customHeight="1" x14ac:dyDescent="0.25">
      <c r="A28" s="5"/>
      <c r="B28" s="112" t="s">
        <v>10</v>
      </c>
      <c r="C28" s="113" t="s">
        <v>11</v>
      </c>
      <c r="D28" s="113" t="s">
        <v>12</v>
      </c>
      <c r="E28" s="112" t="s">
        <v>13</v>
      </c>
      <c r="F28" s="113" t="s">
        <v>14</v>
      </c>
      <c r="G28" s="112" t="s">
        <v>15</v>
      </c>
    </row>
    <row r="29" spans="1:255" s="89" customFormat="1" ht="12" customHeight="1" x14ac:dyDescent="0.25">
      <c r="A29" s="81"/>
      <c r="B29" s="114"/>
      <c r="C29" s="115"/>
      <c r="D29" s="115"/>
      <c r="E29" s="115"/>
      <c r="F29" s="116"/>
      <c r="G29" s="117">
        <f>+D29*F29</f>
        <v>0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88"/>
      <c r="FC29" s="88"/>
      <c r="FD29" s="88"/>
      <c r="FE29" s="88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88"/>
      <c r="GT29" s="88"/>
      <c r="GU29" s="88"/>
      <c r="GV29" s="88"/>
      <c r="GW29" s="88"/>
      <c r="GX29" s="88"/>
      <c r="GY29" s="88"/>
      <c r="GZ29" s="88"/>
      <c r="HA29" s="88"/>
      <c r="HB29" s="88"/>
      <c r="HC29" s="88"/>
      <c r="HD29" s="88"/>
      <c r="HE29" s="88"/>
      <c r="HF29" s="88"/>
      <c r="HG29" s="88"/>
      <c r="HH29" s="88"/>
      <c r="HI29" s="88"/>
      <c r="HJ29" s="88"/>
      <c r="HK29" s="88"/>
      <c r="HL29" s="88"/>
      <c r="HM29" s="88"/>
      <c r="HN29" s="88"/>
      <c r="HO29" s="88"/>
      <c r="HP29" s="88"/>
      <c r="HQ29" s="88"/>
      <c r="HR29" s="88"/>
      <c r="HS29" s="88"/>
      <c r="HT29" s="88"/>
      <c r="HU29" s="88"/>
      <c r="HV29" s="88"/>
      <c r="HW29" s="88"/>
      <c r="HX29" s="88"/>
      <c r="HY29" s="88"/>
      <c r="HZ29" s="88"/>
      <c r="IA29" s="88"/>
      <c r="IB29" s="88"/>
      <c r="IC29" s="88"/>
      <c r="ID29" s="88"/>
      <c r="IE29" s="88"/>
      <c r="IF29" s="88"/>
      <c r="IG29" s="88"/>
      <c r="IH29" s="88"/>
      <c r="II29" s="88"/>
      <c r="IJ29" s="88"/>
      <c r="IK29" s="88"/>
      <c r="IL29" s="88"/>
      <c r="IM29" s="88"/>
      <c r="IN29" s="88"/>
      <c r="IO29" s="88"/>
      <c r="IP29" s="88"/>
      <c r="IQ29" s="88"/>
      <c r="IR29" s="88"/>
      <c r="IS29" s="88"/>
      <c r="IT29" s="88"/>
      <c r="IU29" s="88"/>
    </row>
    <row r="30" spans="1:255" ht="11.25" customHeight="1" x14ac:dyDescent="0.25">
      <c r="B30" s="16" t="s">
        <v>19</v>
      </c>
      <c r="C30" s="17"/>
      <c r="D30" s="17"/>
      <c r="E30" s="17"/>
      <c r="F30" s="18"/>
      <c r="G30" s="19">
        <f>SUM(G29)</f>
        <v>0</v>
      </c>
    </row>
    <row r="31" spans="1:255" ht="15.75" customHeight="1" x14ac:dyDescent="0.25">
      <c r="A31" s="5"/>
      <c r="B31" s="13"/>
      <c r="C31" s="14"/>
      <c r="D31" s="14"/>
      <c r="E31" s="14"/>
      <c r="F31" s="15"/>
      <c r="G31" s="15"/>
      <c r="K31" s="74"/>
    </row>
    <row r="32" spans="1:255" ht="12" customHeight="1" x14ac:dyDescent="0.25">
      <c r="A32" s="5"/>
      <c r="B32" s="107" t="s">
        <v>20</v>
      </c>
      <c r="C32" s="108"/>
      <c r="D32" s="109"/>
      <c r="E32" s="109"/>
      <c r="F32" s="110"/>
      <c r="G32" s="111"/>
    </row>
    <row r="33" spans="1:255" ht="24" customHeight="1" x14ac:dyDescent="0.25">
      <c r="A33" s="5"/>
      <c r="B33" s="112" t="s">
        <v>10</v>
      </c>
      <c r="C33" s="113" t="s">
        <v>11</v>
      </c>
      <c r="D33" s="113" t="s">
        <v>12</v>
      </c>
      <c r="E33" s="112" t="s">
        <v>13</v>
      </c>
      <c r="F33" s="113" t="s">
        <v>14</v>
      </c>
      <c r="G33" s="112" t="s">
        <v>15</v>
      </c>
    </row>
    <row r="34" spans="1:255" s="89" customFormat="1" ht="12" customHeight="1" x14ac:dyDescent="0.25">
      <c r="A34" s="81"/>
      <c r="B34" s="114"/>
      <c r="C34" s="115"/>
      <c r="D34" s="115"/>
      <c r="E34" s="115"/>
      <c r="F34" s="116"/>
      <c r="G34" s="117">
        <f>+D34*F34</f>
        <v>0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8"/>
      <c r="GA34" s="88"/>
      <c r="GB34" s="88"/>
      <c r="GC34" s="88"/>
      <c r="GD34" s="88"/>
      <c r="GE34" s="88"/>
      <c r="GF34" s="88"/>
      <c r="GG34" s="88"/>
      <c r="GH34" s="88"/>
      <c r="GI34" s="88"/>
      <c r="GJ34" s="88"/>
      <c r="GK34" s="88"/>
      <c r="GL34" s="88"/>
      <c r="GM34" s="88"/>
      <c r="GN34" s="88"/>
      <c r="GO34" s="88"/>
      <c r="GP34" s="88"/>
      <c r="GQ34" s="88"/>
      <c r="GR34" s="88"/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8"/>
      <c r="HG34" s="88"/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8"/>
      <c r="HV34" s="88"/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8"/>
      <c r="IK34" s="88"/>
      <c r="IL34" s="88"/>
      <c r="IM34" s="88"/>
      <c r="IN34" s="88"/>
      <c r="IO34" s="88"/>
      <c r="IP34" s="88"/>
      <c r="IQ34" s="88"/>
      <c r="IR34" s="88"/>
      <c r="IS34" s="88"/>
      <c r="IT34" s="88"/>
      <c r="IU34" s="88"/>
    </row>
    <row r="35" spans="1:255" ht="11.25" customHeight="1" x14ac:dyDescent="0.25">
      <c r="B35" s="16" t="s">
        <v>21</v>
      </c>
      <c r="C35" s="17"/>
      <c r="D35" s="17"/>
      <c r="E35" s="17"/>
      <c r="F35" s="18"/>
      <c r="G35" s="19">
        <f>SUM(G34:G34)</f>
        <v>0</v>
      </c>
    </row>
    <row r="36" spans="1:255" ht="15.75" customHeight="1" x14ac:dyDescent="0.25">
      <c r="A36" s="5"/>
      <c r="B36" s="13"/>
      <c r="C36" s="14"/>
      <c r="D36" s="14"/>
      <c r="E36" s="14"/>
      <c r="F36" s="15"/>
      <c r="G36" s="15"/>
      <c r="K36" s="74"/>
    </row>
    <row r="37" spans="1:255" ht="12" customHeight="1" x14ac:dyDescent="0.25">
      <c r="A37" s="5"/>
      <c r="B37" s="107" t="s">
        <v>22</v>
      </c>
      <c r="C37" s="108"/>
      <c r="D37" s="109"/>
      <c r="E37" s="109"/>
      <c r="F37" s="110"/>
      <c r="G37" s="111"/>
    </row>
    <row r="38" spans="1:255" ht="24" customHeight="1" x14ac:dyDescent="0.25">
      <c r="A38" s="5"/>
      <c r="B38" s="112" t="s">
        <v>23</v>
      </c>
      <c r="C38" s="113" t="s">
        <v>24</v>
      </c>
      <c r="D38" s="113" t="s">
        <v>25</v>
      </c>
      <c r="E38" s="112" t="s">
        <v>13</v>
      </c>
      <c r="F38" s="113" t="s">
        <v>14</v>
      </c>
      <c r="G38" s="112" t="s">
        <v>15</v>
      </c>
    </row>
    <row r="39" spans="1:255" s="89" customFormat="1" ht="12" customHeight="1" x14ac:dyDescent="0.25">
      <c r="A39" s="81"/>
      <c r="B39" s="114" t="s">
        <v>78</v>
      </c>
      <c r="C39" s="115" t="s">
        <v>26</v>
      </c>
      <c r="D39" s="115">
        <v>1</v>
      </c>
      <c r="E39" s="115" t="s">
        <v>77</v>
      </c>
      <c r="F39" s="116">
        <v>1690</v>
      </c>
      <c r="G39" s="117">
        <f t="shared" ref="G39:G45" si="1">F39*D39</f>
        <v>1690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8"/>
      <c r="CY39" s="88"/>
      <c r="CZ39" s="88"/>
      <c r="DA39" s="88"/>
      <c r="DB39" s="88"/>
      <c r="DC39" s="88"/>
      <c r="DD39" s="88"/>
      <c r="DE39" s="88"/>
      <c r="DF39" s="88"/>
      <c r="DG39" s="88"/>
      <c r="DH39" s="88"/>
      <c r="DI39" s="88"/>
      <c r="DJ39" s="88"/>
      <c r="DK39" s="88"/>
      <c r="DL39" s="88"/>
      <c r="DM39" s="88"/>
      <c r="DN39" s="88"/>
      <c r="DO39" s="88"/>
      <c r="DP39" s="88"/>
      <c r="DQ39" s="88"/>
      <c r="DR39" s="88"/>
      <c r="DS39" s="88"/>
      <c r="DT39" s="88"/>
      <c r="DU39" s="88"/>
      <c r="DV39" s="88"/>
      <c r="DW39" s="88"/>
      <c r="DX39" s="88"/>
      <c r="DY39" s="88"/>
      <c r="DZ39" s="88"/>
      <c r="EA39" s="88"/>
      <c r="EB39" s="88"/>
      <c r="EC39" s="88"/>
      <c r="ED39" s="88"/>
      <c r="EE39" s="88"/>
      <c r="EF39" s="88"/>
      <c r="EG39" s="88"/>
      <c r="EH39" s="88"/>
      <c r="EI39" s="88"/>
      <c r="EJ39" s="88"/>
      <c r="EK39" s="88"/>
      <c r="EL39" s="88"/>
      <c r="EM39" s="88"/>
      <c r="EN39" s="88"/>
      <c r="EO39" s="88"/>
      <c r="EP39" s="88"/>
      <c r="EQ39" s="88"/>
      <c r="ER39" s="88"/>
      <c r="ES39" s="88"/>
      <c r="ET39" s="88"/>
      <c r="EU39" s="88"/>
      <c r="EV39" s="88"/>
      <c r="EW39" s="88"/>
      <c r="EX39" s="88"/>
      <c r="EY39" s="88"/>
      <c r="EZ39" s="88"/>
      <c r="FA39" s="88"/>
      <c r="FB39" s="88"/>
      <c r="FC39" s="88"/>
      <c r="FD39" s="88"/>
      <c r="FE39" s="88"/>
      <c r="FF39" s="88"/>
      <c r="FG39" s="88"/>
      <c r="FH39" s="88"/>
      <c r="FI39" s="88"/>
      <c r="FJ39" s="88"/>
      <c r="FK39" s="88"/>
      <c r="FL39" s="88"/>
      <c r="FM39" s="88"/>
      <c r="FN39" s="88"/>
      <c r="FO39" s="88"/>
      <c r="FP39" s="88"/>
      <c r="FQ39" s="88"/>
      <c r="FR39" s="88"/>
      <c r="FS39" s="88"/>
      <c r="FT39" s="88"/>
      <c r="FU39" s="88"/>
      <c r="FV39" s="88"/>
      <c r="FW39" s="88"/>
      <c r="FX39" s="88"/>
      <c r="FY39" s="88"/>
      <c r="FZ39" s="88"/>
      <c r="GA39" s="88"/>
      <c r="GB39" s="88"/>
      <c r="GC39" s="88"/>
      <c r="GD39" s="88"/>
      <c r="GE39" s="88"/>
      <c r="GF39" s="88"/>
      <c r="GG39" s="88"/>
      <c r="GH39" s="88"/>
      <c r="GI39" s="88"/>
      <c r="GJ39" s="88"/>
      <c r="GK39" s="88"/>
      <c r="GL39" s="88"/>
      <c r="GM39" s="88"/>
      <c r="GN39" s="88"/>
      <c r="GO39" s="88"/>
      <c r="GP39" s="88"/>
      <c r="GQ39" s="88"/>
      <c r="GR39" s="88"/>
      <c r="GS39" s="88"/>
      <c r="GT39" s="88"/>
      <c r="GU39" s="88"/>
      <c r="GV39" s="88"/>
      <c r="GW39" s="88"/>
      <c r="GX39" s="88"/>
      <c r="GY39" s="88"/>
      <c r="GZ39" s="88"/>
      <c r="HA39" s="88"/>
      <c r="HB39" s="88"/>
      <c r="HC39" s="88"/>
      <c r="HD39" s="88"/>
      <c r="HE39" s="88"/>
      <c r="HF39" s="88"/>
      <c r="HG39" s="88"/>
      <c r="HH39" s="88"/>
      <c r="HI39" s="88"/>
      <c r="HJ39" s="88"/>
      <c r="HK39" s="88"/>
      <c r="HL39" s="88"/>
      <c r="HM39" s="88"/>
      <c r="HN39" s="88"/>
      <c r="HO39" s="88"/>
      <c r="HP39" s="88"/>
      <c r="HQ39" s="88"/>
      <c r="HR39" s="88"/>
      <c r="HS39" s="88"/>
      <c r="HT39" s="88"/>
      <c r="HU39" s="88"/>
      <c r="HV39" s="88"/>
      <c r="HW39" s="88"/>
      <c r="HX39" s="88"/>
      <c r="HY39" s="88"/>
      <c r="HZ39" s="88"/>
      <c r="IA39" s="88"/>
      <c r="IB39" s="88"/>
      <c r="IC39" s="88"/>
      <c r="ID39" s="88"/>
      <c r="IE39" s="88"/>
      <c r="IF39" s="88"/>
      <c r="IG39" s="88"/>
      <c r="IH39" s="88"/>
      <c r="II39" s="88"/>
      <c r="IJ39" s="88"/>
      <c r="IK39" s="88"/>
      <c r="IL39" s="88"/>
      <c r="IM39" s="88"/>
      <c r="IN39" s="88"/>
      <c r="IO39" s="88"/>
      <c r="IP39" s="88"/>
      <c r="IQ39" s="88"/>
      <c r="IR39" s="88"/>
      <c r="IS39" s="88"/>
      <c r="IT39" s="88"/>
      <c r="IU39" s="88"/>
    </row>
    <row r="40" spans="1:255" s="89" customFormat="1" ht="12" customHeight="1" x14ac:dyDescent="0.25">
      <c r="A40" s="81"/>
      <c r="B40" s="114" t="s">
        <v>79</v>
      </c>
      <c r="C40" s="115" t="s">
        <v>80</v>
      </c>
      <c r="D40" s="115">
        <v>4</v>
      </c>
      <c r="E40" s="115" t="s">
        <v>77</v>
      </c>
      <c r="F40" s="116">
        <v>12500</v>
      </c>
      <c r="G40" s="117">
        <f t="shared" si="1"/>
        <v>50000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88"/>
      <c r="DG40" s="88"/>
      <c r="DH40" s="88"/>
      <c r="DI40" s="88"/>
      <c r="DJ40" s="88"/>
      <c r="DK40" s="88"/>
      <c r="DL40" s="88"/>
      <c r="DM40" s="88"/>
      <c r="DN40" s="88"/>
      <c r="DO40" s="88"/>
      <c r="DP40" s="88"/>
      <c r="DQ40" s="88"/>
      <c r="DR40" s="88"/>
      <c r="DS40" s="88"/>
      <c r="DT40" s="88"/>
      <c r="DU40" s="88"/>
      <c r="DV40" s="88"/>
      <c r="DW40" s="88"/>
      <c r="DX40" s="88"/>
      <c r="DY40" s="88"/>
      <c r="DZ40" s="88"/>
      <c r="EA40" s="88"/>
      <c r="EB40" s="88"/>
      <c r="EC40" s="88"/>
      <c r="ED40" s="88"/>
      <c r="EE40" s="88"/>
      <c r="EF40" s="88"/>
      <c r="EG40" s="88"/>
      <c r="EH40" s="88"/>
      <c r="EI40" s="88"/>
      <c r="EJ40" s="88"/>
      <c r="EK40" s="88"/>
      <c r="EL40" s="88"/>
      <c r="EM40" s="88"/>
      <c r="EN40" s="88"/>
      <c r="EO40" s="88"/>
      <c r="EP40" s="88"/>
      <c r="EQ40" s="88"/>
      <c r="ER40" s="88"/>
      <c r="ES40" s="88"/>
      <c r="ET40" s="88"/>
      <c r="EU40" s="88"/>
      <c r="EV40" s="88"/>
      <c r="EW40" s="88"/>
      <c r="EX40" s="88"/>
      <c r="EY40" s="88"/>
      <c r="EZ40" s="88"/>
      <c r="FA40" s="88"/>
      <c r="FB40" s="88"/>
      <c r="FC40" s="88"/>
      <c r="FD40" s="88"/>
      <c r="FE40" s="88"/>
      <c r="FF40" s="88"/>
      <c r="FG40" s="88"/>
      <c r="FH40" s="88"/>
      <c r="FI40" s="88"/>
      <c r="FJ40" s="88"/>
      <c r="FK40" s="88"/>
      <c r="FL40" s="88"/>
      <c r="FM40" s="88"/>
      <c r="FN40" s="88"/>
      <c r="FO40" s="88"/>
      <c r="FP40" s="88"/>
      <c r="FQ40" s="88"/>
      <c r="FR40" s="88"/>
      <c r="FS40" s="88"/>
      <c r="FT40" s="88"/>
      <c r="FU40" s="88"/>
      <c r="FV40" s="88"/>
      <c r="FW40" s="88"/>
      <c r="FX40" s="88"/>
      <c r="FY40" s="88"/>
      <c r="FZ40" s="88"/>
      <c r="GA40" s="88"/>
      <c r="GB40" s="88"/>
      <c r="GC40" s="88"/>
      <c r="GD40" s="88"/>
      <c r="GE40" s="88"/>
      <c r="GF40" s="88"/>
      <c r="GG40" s="88"/>
      <c r="GH40" s="88"/>
      <c r="GI40" s="88"/>
      <c r="GJ40" s="88"/>
      <c r="GK40" s="88"/>
      <c r="GL40" s="88"/>
      <c r="GM40" s="88"/>
      <c r="GN40" s="88"/>
      <c r="GO40" s="88"/>
      <c r="GP40" s="88"/>
      <c r="GQ40" s="88"/>
      <c r="GR40" s="88"/>
      <c r="GS40" s="88"/>
      <c r="GT40" s="88"/>
      <c r="GU40" s="88"/>
      <c r="GV40" s="88"/>
      <c r="GW40" s="88"/>
      <c r="GX40" s="88"/>
      <c r="GY40" s="88"/>
      <c r="GZ40" s="88"/>
      <c r="HA40" s="88"/>
      <c r="HB40" s="88"/>
      <c r="HC40" s="88"/>
      <c r="HD40" s="88"/>
      <c r="HE40" s="88"/>
      <c r="HF40" s="88"/>
      <c r="HG40" s="88"/>
      <c r="HH40" s="88"/>
      <c r="HI40" s="88"/>
      <c r="HJ40" s="88"/>
      <c r="HK40" s="88"/>
      <c r="HL40" s="88"/>
      <c r="HM40" s="88"/>
      <c r="HN40" s="88"/>
      <c r="HO40" s="88"/>
      <c r="HP40" s="88"/>
      <c r="HQ40" s="88"/>
      <c r="HR40" s="88"/>
      <c r="HS40" s="88"/>
      <c r="HT40" s="88"/>
      <c r="HU40" s="88"/>
      <c r="HV40" s="88"/>
      <c r="HW40" s="88"/>
      <c r="HX40" s="88"/>
      <c r="HY40" s="88"/>
      <c r="HZ40" s="88"/>
      <c r="IA40" s="88"/>
      <c r="IB40" s="88"/>
      <c r="IC40" s="88"/>
      <c r="ID40" s="88"/>
      <c r="IE40" s="88"/>
      <c r="IF40" s="88"/>
      <c r="IG40" s="88"/>
      <c r="IH40" s="88"/>
      <c r="II40" s="88"/>
      <c r="IJ40" s="88"/>
      <c r="IK40" s="88"/>
      <c r="IL40" s="88"/>
      <c r="IM40" s="88"/>
      <c r="IN40" s="88"/>
      <c r="IO40" s="88"/>
      <c r="IP40" s="88"/>
      <c r="IQ40" s="88"/>
      <c r="IR40" s="88"/>
      <c r="IS40" s="88"/>
      <c r="IT40" s="88"/>
      <c r="IU40" s="88"/>
    </row>
    <row r="41" spans="1:255" s="89" customFormat="1" ht="12" customHeight="1" x14ac:dyDescent="0.25">
      <c r="A41" s="81"/>
      <c r="B41" s="114" t="s">
        <v>81</v>
      </c>
      <c r="C41" s="115" t="s">
        <v>76</v>
      </c>
      <c r="D41" s="115">
        <v>4</v>
      </c>
      <c r="E41" s="115" t="s">
        <v>77</v>
      </c>
      <c r="F41" s="116">
        <v>3200</v>
      </c>
      <c r="G41" s="117">
        <f t="shared" si="1"/>
        <v>12800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/>
      <c r="DD41" s="88"/>
      <c r="DE41" s="88"/>
      <c r="DF41" s="88"/>
      <c r="DG41" s="88"/>
      <c r="DH41" s="88"/>
      <c r="DI41" s="88"/>
      <c r="DJ41" s="88"/>
      <c r="DK41" s="88"/>
      <c r="DL41" s="88"/>
      <c r="DM41" s="88"/>
      <c r="DN41" s="88"/>
      <c r="DO41" s="88"/>
      <c r="DP41" s="88"/>
      <c r="DQ41" s="88"/>
      <c r="DR41" s="88"/>
      <c r="DS41" s="88"/>
      <c r="DT41" s="88"/>
      <c r="DU41" s="88"/>
      <c r="DV41" s="88"/>
      <c r="DW41" s="88"/>
      <c r="DX41" s="88"/>
      <c r="DY41" s="88"/>
      <c r="DZ41" s="88"/>
      <c r="EA41" s="88"/>
      <c r="EB41" s="88"/>
      <c r="EC41" s="88"/>
      <c r="ED41" s="88"/>
      <c r="EE41" s="88"/>
      <c r="EF41" s="88"/>
      <c r="EG41" s="88"/>
      <c r="EH41" s="88"/>
      <c r="EI41" s="88"/>
      <c r="EJ41" s="88"/>
      <c r="EK41" s="88"/>
      <c r="EL41" s="88"/>
      <c r="EM41" s="88"/>
      <c r="EN41" s="88"/>
      <c r="EO41" s="88"/>
      <c r="EP41" s="88"/>
      <c r="EQ41" s="88"/>
      <c r="ER41" s="88"/>
      <c r="ES41" s="88"/>
      <c r="ET41" s="88"/>
      <c r="EU41" s="88"/>
      <c r="EV41" s="88"/>
      <c r="EW41" s="88"/>
      <c r="EX41" s="88"/>
      <c r="EY41" s="88"/>
      <c r="EZ41" s="88"/>
      <c r="FA41" s="88"/>
      <c r="FB41" s="88"/>
      <c r="FC41" s="88"/>
      <c r="FD41" s="88"/>
      <c r="FE41" s="88"/>
      <c r="FF41" s="88"/>
      <c r="FG41" s="88"/>
      <c r="FH41" s="88"/>
      <c r="FI41" s="88"/>
      <c r="FJ41" s="88"/>
      <c r="FK41" s="88"/>
      <c r="FL41" s="88"/>
      <c r="FM41" s="88"/>
      <c r="FN41" s="88"/>
      <c r="FO41" s="88"/>
      <c r="FP41" s="88"/>
      <c r="FQ41" s="88"/>
      <c r="FR41" s="88"/>
      <c r="FS41" s="88"/>
      <c r="FT41" s="88"/>
      <c r="FU41" s="88"/>
      <c r="FV41" s="88"/>
      <c r="FW41" s="88"/>
      <c r="FX41" s="88"/>
      <c r="FY41" s="88"/>
      <c r="FZ41" s="88"/>
      <c r="GA41" s="88"/>
      <c r="GB41" s="88"/>
      <c r="GC41" s="88"/>
      <c r="GD41" s="88"/>
      <c r="GE41" s="88"/>
      <c r="GF41" s="88"/>
      <c r="GG41" s="88"/>
      <c r="GH41" s="88"/>
      <c r="GI41" s="88"/>
      <c r="GJ41" s="88"/>
      <c r="GK41" s="88"/>
      <c r="GL41" s="88"/>
      <c r="GM41" s="88"/>
      <c r="GN41" s="88"/>
      <c r="GO41" s="88"/>
      <c r="GP41" s="88"/>
      <c r="GQ41" s="88"/>
      <c r="GR41" s="88"/>
      <c r="GS41" s="88"/>
      <c r="GT41" s="88"/>
      <c r="GU41" s="88"/>
      <c r="GV41" s="88"/>
      <c r="GW41" s="88"/>
      <c r="GX41" s="88"/>
      <c r="GY41" s="88"/>
      <c r="GZ41" s="88"/>
      <c r="HA41" s="88"/>
      <c r="HB41" s="88"/>
      <c r="HC41" s="88"/>
      <c r="HD41" s="88"/>
      <c r="HE41" s="88"/>
      <c r="HF41" s="88"/>
      <c r="HG41" s="88"/>
      <c r="HH41" s="88"/>
      <c r="HI41" s="88"/>
      <c r="HJ41" s="88"/>
      <c r="HK41" s="88"/>
      <c r="HL41" s="88"/>
      <c r="HM41" s="88"/>
      <c r="HN41" s="88"/>
      <c r="HO41" s="88"/>
      <c r="HP41" s="88"/>
      <c r="HQ41" s="88"/>
      <c r="HR41" s="88"/>
      <c r="HS41" s="88"/>
      <c r="HT41" s="88"/>
      <c r="HU41" s="88"/>
      <c r="HV41" s="88"/>
      <c r="HW41" s="88"/>
      <c r="HX41" s="88"/>
      <c r="HY41" s="88"/>
      <c r="HZ41" s="88"/>
      <c r="IA41" s="88"/>
      <c r="IB41" s="88"/>
      <c r="IC41" s="88"/>
      <c r="ID41" s="88"/>
      <c r="IE41" s="88"/>
      <c r="IF41" s="88"/>
      <c r="IG41" s="88"/>
      <c r="IH41" s="88"/>
      <c r="II41" s="88"/>
      <c r="IJ41" s="88"/>
      <c r="IK41" s="88"/>
      <c r="IL41" s="88"/>
      <c r="IM41" s="88"/>
      <c r="IN41" s="88"/>
      <c r="IO41" s="88"/>
      <c r="IP41" s="88"/>
      <c r="IQ41" s="88"/>
      <c r="IR41" s="88"/>
      <c r="IS41" s="88"/>
      <c r="IT41" s="88"/>
      <c r="IU41" s="88"/>
    </row>
    <row r="42" spans="1:255" s="89" customFormat="1" ht="12" customHeight="1" x14ac:dyDescent="0.25">
      <c r="A42" s="81"/>
      <c r="B42" s="114" t="s">
        <v>82</v>
      </c>
      <c r="C42" s="115" t="s">
        <v>26</v>
      </c>
      <c r="D42" s="115">
        <v>0.2</v>
      </c>
      <c r="E42" s="115" t="s">
        <v>77</v>
      </c>
      <c r="F42" s="116">
        <v>9520</v>
      </c>
      <c r="G42" s="117">
        <f t="shared" si="1"/>
        <v>1904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  <c r="DI42" s="88"/>
      <c r="DJ42" s="88"/>
      <c r="DK42" s="88"/>
      <c r="DL42" s="88"/>
      <c r="DM42" s="88"/>
      <c r="DN42" s="88"/>
      <c r="DO42" s="88"/>
      <c r="DP42" s="88"/>
      <c r="DQ42" s="88"/>
      <c r="DR42" s="88"/>
      <c r="DS42" s="88"/>
      <c r="DT42" s="88"/>
      <c r="DU42" s="88"/>
      <c r="DV42" s="88"/>
      <c r="DW42" s="88"/>
      <c r="DX42" s="88"/>
      <c r="DY42" s="88"/>
      <c r="DZ42" s="88"/>
      <c r="EA42" s="88"/>
      <c r="EB42" s="88"/>
      <c r="EC42" s="88"/>
      <c r="ED42" s="88"/>
      <c r="EE42" s="88"/>
      <c r="EF42" s="88"/>
      <c r="EG42" s="88"/>
      <c r="EH42" s="88"/>
      <c r="EI42" s="88"/>
      <c r="EJ42" s="88"/>
      <c r="EK42" s="88"/>
      <c r="EL42" s="88"/>
      <c r="EM42" s="88"/>
      <c r="EN42" s="88"/>
      <c r="EO42" s="88"/>
      <c r="EP42" s="88"/>
      <c r="EQ42" s="88"/>
      <c r="ER42" s="88"/>
      <c r="ES42" s="88"/>
      <c r="ET42" s="88"/>
      <c r="EU42" s="88"/>
      <c r="EV42" s="88"/>
      <c r="EW42" s="88"/>
      <c r="EX42" s="88"/>
      <c r="EY42" s="88"/>
      <c r="EZ42" s="88"/>
      <c r="FA42" s="88"/>
      <c r="FB42" s="88"/>
      <c r="FC42" s="88"/>
      <c r="FD42" s="88"/>
      <c r="FE42" s="88"/>
      <c r="FF42" s="88"/>
      <c r="FG42" s="88"/>
      <c r="FH42" s="88"/>
      <c r="FI42" s="88"/>
      <c r="FJ42" s="88"/>
      <c r="FK42" s="88"/>
      <c r="FL42" s="88"/>
      <c r="FM42" s="88"/>
      <c r="FN42" s="88"/>
      <c r="FO42" s="88"/>
      <c r="FP42" s="88"/>
      <c r="FQ42" s="88"/>
      <c r="FR42" s="88"/>
      <c r="FS42" s="88"/>
      <c r="FT42" s="88"/>
      <c r="FU42" s="88"/>
      <c r="FV42" s="88"/>
      <c r="FW42" s="88"/>
      <c r="FX42" s="88"/>
      <c r="FY42" s="88"/>
      <c r="FZ42" s="88"/>
      <c r="GA42" s="88"/>
      <c r="GB42" s="88"/>
      <c r="GC42" s="88"/>
      <c r="GD42" s="88"/>
      <c r="GE42" s="88"/>
      <c r="GF42" s="88"/>
      <c r="GG42" s="88"/>
      <c r="GH42" s="88"/>
      <c r="GI42" s="88"/>
      <c r="GJ42" s="88"/>
      <c r="GK42" s="88"/>
      <c r="GL42" s="88"/>
      <c r="GM42" s="88"/>
      <c r="GN42" s="88"/>
      <c r="GO42" s="88"/>
      <c r="GP42" s="88"/>
      <c r="GQ42" s="88"/>
      <c r="GR42" s="88"/>
      <c r="GS42" s="88"/>
      <c r="GT42" s="88"/>
      <c r="GU42" s="88"/>
      <c r="GV42" s="88"/>
      <c r="GW42" s="88"/>
      <c r="GX42" s="88"/>
      <c r="GY42" s="88"/>
      <c r="GZ42" s="88"/>
      <c r="HA42" s="88"/>
      <c r="HB42" s="88"/>
      <c r="HC42" s="88"/>
      <c r="HD42" s="88"/>
      <c r="HE42" s="88"/>
      <c r="HF42" s="88"/>
      <c r="HG42" s="88"/>
      <c r="HH42" s="88"/>
      <c r="HI42" s="88"/>
      <c r="HJ42" s="88"/>
      <c r="HK42" s="88"/>
      <c r="HL42" s="88"/>
      <c r="HM42" s="88"/>
      <c r="HN42" s="88"/>
      <c r="HO42" s="88"/>
      <c r="HP42" s="88"/>
      <c r="HQ42" s="88"/>
      <c r="HR42" s="88"/>
      <c r="HS42" s="88"/>
      <c r="HT42" s="88"/>
      <c r="HU42" s="88"/>
      <c r="HV42" s="88"/>
      <c r="HW42" s="88"/>
      <c r="HX42" s="88"/>
      <c r="HY42" s="88"/>
      <c r="HZ42" s="88"/>
      <c r="IA42" s="88"/>
      <c r="IB42" s="88"/>
      <c r="IC42" s="88"/>
      <c r="ID42" s="88"/>
      <c r="IE42" s="88"/>
      <c r="IF42" s="88"/>
      <c r="IG42" s="88"/>
      <c r="IH42" s="88"/>
      <c r="II42" s="88"/>
      <c r="IJ42" s="88"/>
      <c r="IK42" s="88"/>
      <c r="IL42" s="88"/>
      <c r="IM42" s="88"/>
      <c r="IN42" s="88"/>
      <c r="IO42" s="88"/>
      <c r="IP42" s="88"/>
      <c r="IQ42" s="88"/>
      <c r="IR42" s="88"/>
      <c r="IS42" s="88"/>
      <c r="IT42" s="88"/>
      <c r="IU42" s="88"/>
    </row>
    <row r="43" spans="1:255" s="89" customFormat="1" ht="12" customHeight="1" x14ac:dyDescent="0.25">
      <c r="A43" s="81"/>
      <c r="B43" s="114" t="s">
        <v>91</v>
      </c>
      <c r="C43" s="115" t="s">
        <v>76</v>
      </c>
      <c r="D43" s="115">
        <v>80</v>
      </c>
      <c r="E43" s="115" t="s">
        <v>77</v>
      </c>
      <c r="F43" s="116">
        <v>550</v>
      </c>
      <c r="G43" s="117">
        <f t="shared" si="1"/>
        <v>44000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  <c r="GP43" s="88"/>
      <c r="GQ43" s="88"/>
      <c r="GR43" s="88"/>
      <c r="GS43" s="88"/>
      <c r="GT43" s="88"/>
      <c r="GU43" s="88"/>
      <c r="GV43" s="88"/>
      <c r="GW43" s="88"/>
      <c r="GX43" s="88"/>
      <c r="GY43" s="88"/>
      <c r="GZ43" s="88"/>
      <c r="HA43" s="88"/>
      <c r="HB43" s="88"/>
      <c r="HC43" s="88"/>
      <c r="HD43" s="88"/>
      <c r="HE43" s="88"/>
      <c r="HF43" s="88"/>
      <c r="HG43" s="88"/>
      <c r="HH43" s="88"/>
      <c r="HI43" s="88"/>
      <c r="HJ43" s="88"/>
      <c r="HK43" s="88"/>
      <c r="HL43" s="88"/>
      <c r="HM43" s="88"/>
      <c r="HN43" s="88"/>
      <c r="HO43" s="88"/>
      <c r="HP43" s="88"/>
      <c r="HQ43" s="88"/>
      <c r="HR43" s="88"/>
      <c r="HS43" s="88"/>
      <c r="HT43" s="88"/>
      <c r="HU43" s="88"/>
      <c r="HV43" s="88"/>
      <c r="HW43" s="88"/>
      <c r="HX43" s="88"/>
      <c r="HY43" s="88"/>
      <c r="HZ43" s="88"/>
      <c r="IA43" s="88"/>
      <c r="IB43" s="88"/>
      <c r="IC43" s="88"/>
      <c r="ID43" s="88"/>
      <c r="IE43" s="88"/>
      <c r="IF43" s="88"/>
      <c r="IG43" s="88"/>
      <c r="IH43" s="88"/>
      <c r="II43" s="88"/>
      <c r="IJ43" s="88"/>
      <c r="IK43" s="88"/>
      <c r="IL43" s="88"/>
      <c r="IM43" s="88"/>
      <c r="IN43" s="88"/>
      <c r="IO43" s="88"/>
      <c r="IP43" s="88"/>
      <c r="IQ43" s="88"/>
      <c r="IR43" s="88"/>
      <c r="IS43" s="88"/>
      <c r="IT43" s="88"/>
      <c r="IU43" s="88"/>
    </row>
    <row r="44" spans="1:255" s="89" customFormat="1" ht="12" customHeight="1" x14ac:dyDescent="0.25">
      <c r="A44" s="81"/>
      <c r="B44" s="114" t="s">
        <v>83</v>
      </c>
      <c r="C44" s="115" t="s">
        <v>26</v>
      </c>
      <c r="D44" s="115">
        <v>100</v>
      </c>
      <c r="E44" s="115" t="s">
        <v>77</v>
      </c>
      <c r="F44" s="116">
        <v>1200</v>
      </c>
      <c r="G44" s="117">
        <f t="shared" si="1"/>
        <v>120000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  <c r="EL44" s="88"/>
      <c r="EM44" s="88"/>
      <c r="EN44" s="88"/>
      <c r="EO44" s="88"/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  <c r="FF44" s="88"/>
      <c r="FG44" s="88"/>
      <c r="FH44" s="88"/>
      <c r="FI44" s="88"/>
      <c r="FJ44" s="88"/>
      <c r="FK44" s="88"/>
      <c r="FL44" s="88"/>
      <c r="FM44" s="88"/>
      <c r="FN44" s="88"/>
      <c r="FO44" s="88"/>
      <c r="FP44" s="88"/>
      <c r="FQ44" s="88"/>
      <c r="FR44" s="88"/>
      <c r="FS44" s="88"/>
      <c r="FT44" s="88"/>
      <c r="FU44" s="88"/>
      <c r="FV44" s="88"/>
      <c r="FW44" s="88"/>
      <c r="FX44" s="88"/>
      <c r="FY44" s="88"/>
      <c r="FZ44" s="88"/>
      <c r="GA44" s="88"/>
      <c r="GB44" s="88"/>
      <c r="GC44" s="88"/>
      <c r="GD44" s="88"/>
      <c r="GE44" s="88"/>
      <c r="GF44" s="88"/>
      <c r="GG44" s="88"/>
      <c r="GH44" s="88"/>
      <c r="GI44" s="88"/>
      <c r="GJ44" s="88"/>
      <c r="GK44" s="88"/>
      <c r="GL44" s="88"/>
      <c r="GM44" s="88"/>
      <c r="GN44" s="88"/>
      <c r="GO44" s="88"/>
      <c r="GP44" s="88"/>
      <c r="GQ44" s="88"/>
      <c r="GR44" s="88"/>
      <c r="GS44" s="88"/>
      <c r="GT44" s="88"/>
      <c r="GU44" s="88"/>
      <c r="GV44" s="88"/>
      <c r="GW44" s="88"/>
      <c r="GX44" s="88"/>
      <c r="GY44" s="88"/>
      <c r="GZ44" s="88"/>
      <c r="HA44" s="88"/>
      <c r="HB44" s="88"/>
      <c r="HC44" s="88"/>
      <c r="HD44" s="88"/>
      <c r="HE44" s="88"/>
      <c r="HF44" s="88"/>
      <c r="HG44" s="88"/>
      <c r="HH44" s="88"/>
      <c r="HI44" s="88"/>
      <c r="HJ44" s="88"/>
      <c r="HK44" s="88"/>
      <c r="HL44" s="88"/>
      <c r="HM44" s="88"/>
      <c r="HN44" s="88"/>
      <c r="HO44" s="88"/>
      <c r="HP44" s="88"/>
      <c r="HQ44" s="88"/>
      <c r="HR44" s="88"/>
      <c r="HS44" s="88"/>
      <c r="HT44" s="88"/>
      <c r="HU44" s="88"/>
      <c r="HV44" s="88"/>
      <c r="HW44" s="88"/>
      <c r="HX44" s="88"/>
      <c r="HY44" s="88"/>
      <c r="HZ44" s="88"/>
      <c r="IA44" s="88"/>
      <c r="IB44" s="88"/>
      <c r="IC44" s="88"/>
      <c r="ID44" s="88"/>
      <c r="IE44" s="88"/>
      <c r="IF44" s="88"/>
      <c r="IG44" s="88"/>
      <c r="IH44" s="88"/>
      <c r="II44" s="88"/>
      <c r="IJ44" s="88"/>
      <c r="IK44" s="88"/>
      <c r="IL44" s="88"/>
      <c r="IM44" s="88"/>
      <c r="IN44" s="88"/>
      <c r="IO44" s="88"/>
      <c r="IP44" s="88"/>
      <c r="IQ44" s="88"/>
      <c r="IR44" s="88"/>
      <c r="IS44" s="88"/>
      <c r="IT44" s="88"/>
      <c r="IU44" s="88"/>
    </row>
    <row r="45" spans="1:255" s="89" customFormat="1" ht="12" customHeight="1" x14ac:dyDescent="0.25">
      <c r="A45" s="81"/>
      <c r="B45" s="114" t="s">
        <v>84</v>
      </c>
      <c r="C45" s="115" t="s">
        <v>90</v>
      </c>
      <c r="D45" s="115">
        <v>14</v>
      </c>
      <c r="E45" s="115" t="s">
        <v>77</v>
      </c>
      <c r="F45" s="116">
        <v>900</v>
      </c>
      <c r="G45" s="117">
        <f t="shared" si="1"/>
        <v>12600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  <c r="EL45" s="88"/>
      <c r="EM45" s="88"/>
      <c r="EN45" s="88"/>
      <c r="EO45" s="88"/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  <c r="FF45" s="88"/>
      <c r="FG45" s="88"/>
      <c r="FH45" s="88"/>
      <c r="FI45" s="88"/>
      <c r="FJ45" s="88"/>
      <c r="FK45" s="88"/>
      <c r="FL45" s="88"/>
      <c r="FM45" s="88"/>
      <c r="FN45" s="88"/>
      <c r="FO45" s="88"/>
      <c r="FP45" s="88"/>
      <c r="FQ45" s="88"/>
      <c r="FR45" s="88"/>
      <c r="FS45" s="88"/>
      <c r="FT45" s="88"/>
      <c r="FU45" s="88"/>
      <c r="FV45" s="88"/>
      <c r="FW45" s="88"/>
      <c r="FX45" s="88"/>
      <c r="FY45" s="88"/>
      <c r="FZ45" s="88"/>
      <c r="GA45" s="88"/>
      <c r="GB45" s="88"/>
      <c r="GC45" s="88"/>
      <c r="GD45" s="88"/>
      <c r="GE45" s="88"/>
      <c r="GF45" s="88"/>
      <c r="GG45" s="88"/>
      <c r="GH45" s="88"/>
      <c r="GI45" s="88"/>
      <c r="GJ45" s="88"/>
      <c r="GK45" s="88"/>
      <c r="GL45" s="88"/>
      <c r="GM45" s="88"/>
      <c r="GN45" s="88"/>
      <c r="GO45" s="88"/>
      <c r="GP45" s="88"/>
      <c r="GQ45" s="88"/>
      <c r="GR45" s="88"/>
      <c r="GS45" s="88"/>
      <c r="GT45" s="88"/>
      <c r="GU45" s="88"/>
      <c r="GV45" s="88"/>
      <c r="GW45" s="88"/>
      <c r="GX45" s="88"/>
      <c r="GY45" s="88"/>
      <c r="GZ45" s="88"/>
      <c r="HA45" s="88"/>
      <c r="HB45" s="88"/>
      <c r="HC45" s="88"/>
      <c r="HD45" s="88"/>
      <c r="HE45" s="88"/>
      <c r="HF45" s="88"/>
      <c r="HG45" s="88"/>
      <c r="HH45" s="88"/>
      <c r="HI45" s="88"/>
      <c r="HJ45" s="88"/>
      <c r="HK45" s="88"/>
      <c r="HL45" s="88"/>
      <c r="HM45" s="88"/>
      <c r="HN45" s="88"/>
      <c r="HO45" s="88"/>
      <c r="HP45" s="88"/>
      <c r="HQ45" s="88"/>
      <c r="HR45" s="88"/>
      <c r="HS45" s="88"/>
      <c r="HT45" s="88"/>
      <c r="HU45" s="88"/>
      <c r="HV45" s="88"/>
      <c r="HW45" s="88"/>
      <c r="HX45" s="88"/>
      <c r="HY45" s="88"/>
      <c r="HZ45" s="88"/>
      <c r="IA45" s="88"/>
      <c r="IB45" s="88"/>
      <c r="IC45" s="88"/>
      <c r="ID45" s="88"/>
      <c r="IE45" s="88"/>
      <c r="IF45" s="88"/>
      <c r="IG45" s="88"/>
      <c r="IH45" s="88"/>
      <c r="II45" s="88"/>
      <c r="IJ45" s="88"/>
      <c r="IK45" s="88"/>
      <c r="IL45" s="88"/>
      <c r="IM45" s="88"/>
      <c r="IN45" s="88"/>
      <c r="IO45" s="88"/>
      <c r="IP45" s="88"/>
      <c r="IQ45" s="88"/>
      <c r="IR45" s="88"/>
      <c r="IS45" s="88"/>
      <c r="IT45" s="88"/>
      <c r="IU45" s="88"/>
    </row>
    <row r="46" spans="1:255" s="89" customFormat="1" ht="12" customHeight="1" x14ac:dyDescent="0.25">
      <c r="A46" s="81"/>
      <c r="B46" s="114" t="s">
        <v>85</v>
      </c>
      <c r="C46" s="115" t="s">
        <v>26</v>
      </c>
      <c r="D46" s="115">
        <v>400</v>
      </c>
      <c r="E46" s="115" t="s">
        <v>86</v>
      </c>
      <c r="F46" s="116">
        <v>410</v>
      </c>
      <c r="G46" s="117">
        <f>F46*D46</f>
        <v>164000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  <c r="GP46" s="88"/>
      <c r="GQ46" s="88"/>
      <c r="GR46" s="88"/>
      <c r="GS46" s="88"/>
      <c r="GT46" s="88"/>
      <c r="GU46" s="88"/>
      <c r="GV46" s="88"/>
      <c r="GW46" s="88"/>
      <c r="GX46" s="88"/>
      <c r="GY46" s="88"/>
      <c r="GZ46" s="88"/>
      <c r="HA46" s="88"/>
      <c r="HB46" s="88"/>
      <c r="HC46" s="88"/>
      <c r="HD46" s="88"/>
      <c r="HE46" s="88"/>
      <c r="HF46" s="88"/>
      <c r="HG46" s="88"/>
      <c r="HH46" s="88"/>
      <c r="HI46" s="88"/>
      <c r="HJ46" s="88"/>
      <c r="HK46" s="88"/>
      <c r="HL46" s="88"/>
      <c r="HM46" s="88"/>
      <c r="HN46" s="88"/>
      <c r="HO46" s="88"/>
      <c r="HP46" s="88"/>
      <c r="HQ46" s="88"/>
      <c r="HR46" s="88"/>
      <c r="HS46" s="88"/>
      <c r="HT46" s="88"/>
      <c r="HU46" s="88"/>
      <c r="HV46" s="88"/>
      <c r="HW46" s="88"/>
      <c r="HX46" s="88"/>
      <c r="HY46" s="88"/>
      <c r="HZ46" s="88"/>
      <c r="IA46" s="88"/>
      <c r="IB46" s="88"/>
      <c r="IC46" s="88"/>
      <c r="ID46" s="88"/>
      <c r="IE46" s="88"/>
      <c r="IF46" s="88"/>
      <c r="IG46" s="88"/>
      <c r="IH46" s="88"/>
      <c r="II46" s="88"/>
      <c r="IJ46" s="88"/>
      <c r="IK46" s="88"/>
      <c r="IL46" s="88"/>
      <c r="IM46" s="88"/>
      <c r="IN46" s="88"/>
      <c r="IO46" s="88"/>
      <c r="IP46" s="88"/>
      <c r="IQ46" s="88"/>
      <c r="IR46" s="88"/>
      <c r="IS46" s="88"/>
      <c r="IT46" s="88"/>
      <c r="IU46" s="88"/>
    </row>
    <row r="47" spans="1:255" ht="11.25" customHeight="1" x14ac:dyDescent="0.25">
      <c r="B47" s="16" t="s">
        <v>27</v>
      </c>
      <c r="C47" s="17"/>
      <c r="D47" s="17"/>
      <c r="E47" s="17"/>
      <c r="F47" s="18"/>
      <c r="G47" s="19">
        <f>SUM(G39:G46)</f>
        <v>406994</v>
      </c>
    </row>
    <row r="48" spans="1:255" ht="15.75" customHeight="1" x14ac:dyDescent="0.25">
      <c r="A48" s="5"/>
      <c r="B48" s="13"/>
      <c r="C48" s="14"/>
      <c r="D48" s="14"/>
      <c r="E48" s="14"/>
      <c r="F48" s="15"/>
      <c r="G48" s="15"/>
      <c r="K48" s="74"/>
    </row>
    <row r="49" spans="1:255" ht="12" customHeight="1" x14ac:dyDescent="0.25">
      <c r="A49" s="5"/>
      <c r="B49" s="107" t="s">
        <v>28</v>
      </c>
      <c r="C49" s="108"/>
      <c r="D49" s="109"/>
      <c r="E49" s="109"/>
      <c r="F49" s="110"/>
      <c r="G49" s="111"/>
    </row>
    <row r="50" spans="1:255" ht="24" customHeight="1" x14ac:dyDescent="0.25">
      <c r="A50" s="5"/>
      <c r="B50" s="112" t="s">
        <v>29</v>
      </c>
      <c r="C50" s="113" t="s">
        <v>24</v>
      </c>
      <c r="D50" s="113" t="s">
        <v>25</v>
      </c>
      <c r="E50" s="112" t="s">
        <v>13</v>
      </c>
      <c r="F50" s="113" t="s">
        <v>14</v>
      </c>
      <c r="G50" s="112" t="s">
        <v>15</v>
      </c>
    </row>
    <row r="51" spans="1:255" s="89" customFormat="1" ht="12" customHeight="1" x14ac:dyDescent="0.25">
      <c r="A51" s="81"/>
      <c r="B51" s="114"/>
      <c r="C51" s="115"/>
      <c r="D51" s="115"/>
      <c r="E51" s="115"/>
      <c r="F51" s="116"/>
      <c r="G51" s="117">
        <f>+D51*F51</f>
        <v>0</v>
      </c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  <c r="CB51" s="88"/>
      <c r="CC51" s="88"/>
      <c r="CD51" s="88"/>
      <c r="CE51" s="88"/>
      <c r="CF51" s="88"/>
      <c r="CG51" s="88"/>
      <c r="CH51" s="88"/>
      <c r="CI51" s="88"/>
      <c r="CJ51" s="88"/>
      <c r="CK51" s="88"/>
      <c r="CL51" s="88"/>
      <c r="CM51" s="88"/>
      <c r="CN51" s="88"/>
      <c r="CO51" s="88"/>
      <c r="CP51" s="88"/>
      <c r="CQ51" s="88"/>
      <c r="CR51" s="88"/>
      <c r="CS51" s="88"/>
      <c r="CT51" s="88"/>
      <c r="CU51" s="88"/>
      <c r="CV51" s="88"/>
      <c r="CW51" s="88"/>
      <c r="CX51" s="88"/>
      <c r="CY51" s="88"/>
      <c r="CZ51" s="88"/>
      <c r="DA51" s="88"/>
      <c r="DB51" s="88"/>
      <c r="DC51" s="88"/>
      <c r="DD51" s="88"/>
      <c r="DE51" s="88"/>
      <c r="DF51" s="88"/>
      <c r="DG51" s="88"/>
      <c r="DH51" s="88"/>
      <c r="DI51" s="88"/>
      <c r="DJ51" s="88"/>
      <c r="DK51" s="88"/>
      <c r="DL51" s="88"/>
      <c r="DM51" s="88"/>
      <c r="DN51" s="88"/>
      <c r="DO51" s="88"/>
      <c r="DP51" s="88"/>
      <c r="DQ51" s="88"/>
      <c r="DR51" s="88"/>
      <c r="DS51" s="88"/>
      <c r="DT51" s="88"/>
      <c r="DU51" s="88"/>
      <c r="DV51" s="88"/>
      <c r="DW51" s="88"/>
      <c r="DX51" s="88"/>
      <c r="DY51" s="88"/>
      <c r="DZ51" s="88"/>
      <c r="EA51" s="88"/>
      <c r="EB51" s="88"/>
      <c r="EC51" s="88"/>
      <c r="ED51" s="88"/>
      <c r="EE51" s="88"/>
      <c r="EF51" s="88"/>
      <c r="EG51" s="88"/>
      <c r="EH51" s="88"/>
      <c r="EI51" s="88"/>
      <c r="EJ51" s="88"/>
      <c r="EK51" s="88"/>
      <c r="EL51" s="88"/>
      <c r="EM51" s="88"/>
      <c r="EN51" s="88"/>
      <c r="EO51" s="88"/>
      <c r="EP51" s="88"/>
      <c r="EQ51" s="88"/>
      <c r="ER51" s="88"/>
      <c r="ES51" s="88"/>
      <c r="ET51" s="88"/>
      <c r="EU51" s="88"/>
      <c r="EV51" s="88"/>
      <c r="EW51" s="88"/>
      <c r="EX51" s="88"/>
      <c r="EY51" s="88"/>
      <c r="EZ51" s="88"/>
      <c r="FA51" s="88"/>
      <c r="FB51" s="88"/>
      <c r="FC51" s="88"/>
      <c r="FD51" s="88"/>
      <c r="FE51" s="88"/>
      <c r="FF51" s="88"/>
      <c r="FG51" s="88"/>
      <c r="FH51" s="88"/>
      <c r="FI51" s="88"/>
      <c r="FJ51" s="88"/>
      <c r="FK51" s="88"/>
      <c r="FL51" s="88"/>
      <c r="FM51" s="88"/>
      <c r="FN51" s="88"/>
      <c r="FO51" s="88"/>
      <c r="FP51" s="88"/>
      <c r="FQ51" s="88"/>
      <c r="FR51" s="88"/>
      <c r="FS51" s="88"/>
      <c r="FT51" s="88"/>
      <c r="FU51" s="88"/>
      <c r="FV51" s="88"/>
      <c r="FW51" s="88"/>
      <c r="FX51" s="88"/>
      <c r="FY51" s="88"/>
      <c r="FZ51" s="88"/>
      <c r="GA51" s="88"/>
      <c r="GB51" s="88"/>
      <c r="GC51" s="88"/>
      <c r="GD51" s="88"/>
      <c r="GE51" s="88"/>
      <c r="GF51" s="88"/>
      <c r="GG51" s="88"/>
      <c r="GH51" s="88"/>
      <c r="GI51" s="88"/>
      <c r="GJ51" s="88"/>
      <c r="GK51" s="88"/>
      <c r="GL51" s="88"/>
      <c r="GM51" s="88"/>
      <c r="GN51" s="88"/>
      <c r="GO51" s="88"/>
      <c r="GP51" s="88"/>
      <c r="GQ51" s="88"/>
      <c r="GR51" s="88"/>
      <c r="GS51" s="88"/>
      <c r="GT51" s="88"/>
      <c r="GU51" s="88"/>
      <c r="GV51" s="88"/>
      <c r="GW51" s="88"/>
      <c r="GX51" s="88"/>
      <c r="GY51" s="88"/>
      <c r="GZ51" s="88"/>
      <c r="HA51" s="88"/>
      <c r="HB51" s="88"/>
      <c r="HC51" s="88"/>
      <c r="HD51" s="88"/>
      <c r="HE51" s="88"/>
      <c r="HF51" s="88"/>
      <c r="HG51" s="88"/>
      <c r="HH51" s="88"/>
      <c r="HI51" s="88"/>
      <c r="HJ51" s="88"/>
      <c r="HK51" s="88"/>
      <c r="HL51" s="88"/>
      <c r="HM51" s="88"/>
      <c r="HN51" s="88"/>
      <c r="HO51" s="88"/>
      <c r="HP51" s="88"/>
      <c r="HQ51" s="88"/>
      <c r="HR51" s="88"/>
      <c r="HS51" s="88"/>
      <c r="HT51" s="88"/>
      <c r="HU51" s="88"/>
      <c r="HV51" s="88"/>
      <c r="HW51" s="88"/>
      <c r="HX51" s="88"/>
      <c r="HY51" s="88"/>
      <c r="HZ51" s="88"/>
      <c r="IA51" s="88"/>
      <c r="IB51" s="88"/>
      <c r="IC51" s="88"/>
      <c r="ID51" s="88"/>
      <c r="IE51" s="88"/>
      <c r="IF51" s="88"/>
      <c r="IG51" s="88"/>
      <c r="IH51" s="88"/>
      <c r="II51" s="88"/>
      <c r="IJ51" s="88"/>
      <c r="IK51" s="88"/>
      <c r="IL51" s="88"/>
      <c r="IM51" s="88"/>
      <c r="IN51" s="88"/>
      <c r="IO51" s="88"/>
      <c r="IP51" s="88"/>
      <c r="IQ51" s="88"/>
      <c r="IR51" s="88"/>
      <c r="IS51" s="88"/>
      <c r="IT51" s="88"/>
      <c r="IU51" s="88"/>
    </row>
    <row r="52" spans="1:255" ht="11.25" customHeight="1" x14ac:dyDescent="0.25">
      <c r="B52" s="16" t="s">
        <v>30</v>
      </c>
      <c r="C52" s="17"/>
      <c r="D52" s="17"/>
      <c r="E52" s="17"/>
      <c r="F52" s="18"/>
      <c r="G52" s="19">
        <f>SUM(G51:G51)</f>
        <v>0</v>
      </c>
    </row>
    <row r="53" spans="1:255" ht="11.25" customHeight="1" x14ac:dyDescent="0.25">
      <c r="B53" s="34"/>
      <c r="C53" s="34"/>
      <c r="D53" s="34"/>
      <c r="E53" s="34"/>
      <c r="F53" s="35"/>
      <c r="G53" s="35"/>
    </row>
    <row r="54" spans="1:255" ht="11.25" customHeight="1" x14ac:dyDescent="0.25">
      <c r="B54" s="36" t="s">
        <v>31</v>
      </c>
      <c r="C54" s="37"/>
      <c r="D54" s="37"/>
      <c r="E54" s="37"/>
      <c r="F54" s="37"/>
      <c r="G54" s="38">
        <f>G25+G30+G35+G47+G52</f>
        <v>682994</v>
      </c>
    </row>
    <row r="55" spans="1:255" ht="11.25" customHeight="1" x14ac:dyDescent="0.25">
      <c r="B55" s="39" t="s">
        <v>32</v>
      </c>
      <c r="C55" s="21"/>
      <c r="D55" s="21"/>
      <c r="E55" s="21"/>
      <c r="F55" s="21"/>
      <c r="G55" s="40">
        <f>G54*0.05</f>
        <v>34149.700000000004</v>
      </c>
    </row>
    <row r="56" spans="1:255" ht="11.25" customHeight="1" x14ac:dyDescent="0.25">
      <c r="B56" s="41" t="s">
        <v>33</v>
      </c>
      <c r="C56" s="20"/>
      <c r="D56" s="20"/>
      <c r="E56" s="20"/>
      <c r="F56" s="20"/>
      <c r="G56" s="42">
        <f>G55+G54</f>
        <v>717143.7</v>
      </c>
    </row>
    <row r="57" spans="1:255" ht="11.25" customHeight="1" x14ac:dyDescent="0.25">
      <c r="B57" s="39" t="s">
        <v>34</v>
      </c>
      <c r="C57" s="21"/>
      <c r="D57" s="21"/>
      <c r="E57" s="21"/>
      <c r="F57" s="21"/>
      <c r="G57" s="40">
        <f>G12</f>
        <v>1640000</v>
      </c>
    </row>
    <row r="58" spans="1:255" ht="11.25" customHeight="1" x14ac:dyDescent="0.25">
      <c r="B58" s="43" t="s">
        <v>35</v>
      </c>
      <c r="C58" s="44"/>
      <c r="D58" s="44"/>
      <c r="E58" s="44"/>
      <c r="F58" s="44"/>
      <c r="G58" s="45">
        <f>G57-G56</f>
        <v>922856.3</v>
      </c>
    </row>
    <row r="59" spans="1:255" ht="11.25" customHeight="1" x14ac:dyDescent="0.25">
      <c r="B59" s="32" t="s">
        <v>36</v>
      </c>
      <c r="C59" s="33"/>
      <c r="D59" s="33"/>
      <c r="E59" s="33"/>
      <c r="F59" s="33"/>
      <c r="G59" s="29"/>
    </row>
    <row r="60" spans="1:255" ht="11.25" customHeight="1" thickBot="1" x14ac:dyDescent="0.3">
      <c r="B60" s="46"/>
      <c r="C60" s="33"/>
      <c r="D60" s="33"/>
      <c r="E60" s="33"/>
      <c r="F60" s="33"/>
      <c r="G60" s="29"/>
    </row>
    <row r="61" spans="1:255" ht="11.25" customHeight="1" x14ac:dyDescent="0.25">
      <c r="B61" s="58" t="s">
        <v>37</v>
      </c>
      <c r="C61" s="59"/>
      <c r="D61" s="59"/>
      <c r="E61" s="59"/>
      <c r="F61" s="60"/>
      <c r="G61" s="29"/>
    </row>
    <row r="62" spans="1:255" ht="11.25" customHeight="1" x14ac:dyDescent="0.25">
      <c r="B62" s="61" t="s">
        <v>38</v>
      </c>
      <c r="C62" s="31"/>
      <c r="D62" s="31"/>
      <c r="E62" s="31"/>
      <c r="F62" s="62"/>
      <c r="G62" s="29"/>
    </row>
    <row r="63" spans="1:255" ht="11.25" customHeight="1" x14ac:dyDescent="0.25">
      <c r="B63" s="61" t="s">
        <v>57</v>
      </c>
      <c r="C63" s="31"/>
      <c r="D63" s="31"/>
      <c r="E63" s="31"/>
      <c r="F63" s="62"/>
      <c r="G63" s="29"/>
    </row>
    <row r="64" spans="1:255" ht="11.25" customHeight="1" x14ac:dyDescent="0.25">
      <c r="B64" s="61" t="s">
        <v>58</v>
      </c>
      <c r="C64" s="31"/>
      <c r="D64" s="31"/>
      <c r="E64" s="31"/>
      <c r="F64" s="62"/>
      <c r="G64" s="29"/>
    </row>
    <row r="65" spans="2:7" ht="11.25" customHeight="1" x14ac:dyDescent="0.25">
      <c r="B65" s="61" t="s">
        <v>39</v>
      </c>
      <c r="C65" s="31"/>
      <c r="D65" s="31"/>
      <c r="E65" s="31"/>
      <c r="F65" s="62"/>
      <c r="G65" s="29"/>
    </row>
    <row r="66" spans="2:7" ht="11.25" customHeight="1" x14ac:dyDescent="0.25">
      <c r="B66" s="61" t="s">
        <v>40</v>
      </c>
      <c r="C66" s="31"/>
      <c r="D66" s="31"/>
      <c r="E66" s="31"/>
      <c r="F66" s="62"/>
      <c r="G66" s="29"/>
    </row>
    <row r="67" spans="2:7" ht="11.25" customHeight="1" x14ac:dyDescent="0.25">
      <c r="B67" s="61" t="s">
        <v>41</v>
      </c>
      <c r="C67" s="31"/>
      <c r="D67" s="31"/>
      <c r="E67" s="31"/>
      <c r="F67" s="62"/>
      <c r="G67" s="29"/>
    </row>
    <row r="68" spans="2:7" ht="11.25" customHeight="1" thickBot="1" x14ac:dyDescent="0.3">
      <c r="B68" s="63"/>
      <c r="C68" s="64"/>
      <c r="D68" s="64"/>
      <c r="E68" s="64"/>
      <c r="F68" s="65"/>
      <c r="G68" s="29"/>
    </row>
    <row r="69" spans="2:7" ht="11.25" customHeight="1" x14ac:dyDescent="0.25">
      <c r="B69" s="56"/>
      <c r="C69" s="31"/>
      <c r="D69" s="31"/>
      <c r="E69" s="31"/>
      <c r="F69" s="31"/>
      <c r="G69" s="29"/>
    </row>
    <row r="70" spans="2:7" ht="11.25" customHeight="1" thickBot="1" x14ac:dyDescent="0.3">
      <c r="B70" s="77" t="s">
        <v>42</v>
      </c>
      <c r="C70" s="78"/>
      <c r="D70" s="55"/>
      <c r="E70" s="22"/>
      <c r="F70" s="22"/>
      <c r="G70" s="29"/>
    </row>
    <row r="71" spans="2:7" ht="11.25" customHeight="1" x14ac:dyDescent="0.25">
      <c r="B71" s="48" t="s">
        <v>29</v>
      </c>
      <c r="C71" s="23" t="s">
        <v>87</v>
      </c>
      <c r="D71" s="49" t="s">
        <v>43</v>
      </c>
      <c r="E71" s="22"/>
      <c r="F71" s="22"/>
      <c r="G71" s="29"/>
    </row>
    <row r="72" spans="2:7" ht="11.25" customHeight="1" x14ac:dyDescent="0.25">
      <c r="B72" s="50" t="s">
        <v>44</v>
      </c>
      <c r="C72" s="24">
        <f>+G25</f>
        <v>276000</v>
      </c>
      <c r="D72" s="51">
        <f>(C72/C78)</f>
        <v>0.3848601054433024</v>
      </c>
      <c r="E72" s="22"/>
      <c r="F72" s="22"/>
      <c r="G72" s="29"/>
    </row>
    <row r="73" spans="2:7" ht="11.25" customHeight="1" x14ac:dyDescent="0.25">
      <c r="B73" s="50" t="s">
        <v>45</v>
      </c>
      <c r="C73" s="25">
        <v>0</v>
      </c>
      <c r="D73" s="51">
        <v>0</v>
      </c>
      <c r="E73" s="22"/>
      <c r="F73" s="22"/>
      <c r="G73" s="29"/>
    </row>
    <row r="74" spans="2:7" ht="11.25" customHeight="1" x14ac:dyDescent="0.25">
      <c r="B74" s="50" t="s">
        <v>46</v>
      </c>
      <c r="C74" s="24">
        <f>+G35</f>
        <v>0</v>
      </c>
      <c r="D74" s="51">
        <f>(C74/C78)</f>
        <v>0</v>
      </c>
      <c r="E74" s="22"/>
      <c r="F74" s="22"/>
      <c r="G74" s="29"/>
    </row>
    <row r="75" spans="2:7" ht="11.25" customHeight="1" x14ac:dyDescent="0.25">
      <c r="B75" s="50" t="s">
        <v>23</v>
      </c>
      <c r="C75" s="24">
        <f>+G47</f>
        <v>406994</v>
      </c>
      <c r="D75" s="51">
        <f>(C75/C78)</f>
        <v>0.56752084693765004</v>
      </c>
      <c r="E75" s="22"/>
      <c r="F75" s="22"/>
      <c r="G75" s="29"/>
    </row>
    <row r="76" spans="2:7" ht="11.25" customHeight="1" x14ac:dyDescent="0.25">
      <c r="B76" s="50" t="s">
        <v>47</v>
      </c>
      <c r="C76" s="26">
        <f>+G52</f>
        <v>0</v>
      </c>
      <c r="D76" s="51">
        <f>(C76/C78)</f>
        <v>0</v>
      </c>
      <c r="E76" s="28"/>
      <c r="F76" s="28"/>
      <c r="G76" s="29"/>
    </row>
    <row r="77" spans="2:7" ht="11.25" customHeight="1" x14ac:dyDescent="0.25">
      <c r="B77" s="50" t="s">
        <v>48</v>
      </c>
      <c r="C77" s="26">
        <f>+G55</f>
        <v>34149.700000000004</v>
      </c>
      <c r="D77" s="51">
        <f>(C77/C78)</f>
        <v>4.761904761904763E-2</v>
      </c>
      <c r="E77" s="28"/>
      <c r="F77" s="28"/>
      <c r="G77" s="29"/>
    </row>
    <row r="78" spans="2:7" ht="11.25" customHeight="1" thickBot="1" x14ac:dyDescent="0.3">
      <c r="B78" s="52" t="s">
        <v>49</v>
      </c>
      <c r="C78" s="53">
        <f>SUM(C72:C77)</f>
        <v>717143.7</v>
      </c>
      <c r="D78" s="54">
        <f>SUM(D72:D77)</f>
        <v>1</v>
      </c>
      <c r="E78" s="28"/>
      <c r="F78" s="28"/>
      <c r="G78" s="29"/>
    </row>
    <row r="79" spans="2:7" ht="11.25" customHeight="1" x14ac:dyDescent="0.25">
      <c r="B79" s="46"/>
      <c r="C79" s="33"/>
      <c r="D79" s="33"/>
      <c r="E79" s="33"/>
      <c r="F79" s="33"/>
      <c r="G79" s="29"/>
    </row>
    <row r="80" spans="2:7" ht="11.25" customHeight="1" x14ac:dyDescent="0.25">
      <c r="B80" s="47"/>
      <c r="C80" s="33"/>
      <c r="D80" s="33"/>
      <c r="E80" s="33"/>
      <c r="F80" s="33"/>
      <c r="G80" s="29"/>
    </row>
    <row r="81" spans="2:7" ht="11.25" customHeight="1" thickBot="1" x14ac:dyDescent="0.3">
      <c r="B81" s="67"/>
      <c r="C81" s="68" t="s">
        <v>88</v>
      </c>
      <c r="D81" s="69"/>
      <c r="E81" s="70"/>
      <c r="F81" s="27"/>
      <c r="G81" s="29"/>
    </row>
    <row r="82" spans="2:7" ht="11.25" customHeight="1" x14ac:dyDescent="0.25">
      <c r="B82" s="71" t="s">
        <v>59</v>
      </c>
      <c r="C82" s="72">
        <v>300</v>
      </c>
      <c r="D82" s="72">
        <v>400</v>
      </c>
      <c r="E82" s="73">
        <v>500</v>
      </c>
      <c r="F82" s="66"/>
      <c r="G82" s="30"/>
    </row>
    <row r="83" spans="2:7" ht="11.25" customHeight="1" thickBot="1" x14ac:dyDescent="0.3">
      <c r="B83" s="52" t="s">
        <v>60</v>
      </c>
      <c r="C83" s="75">
        <f>(G56/C82)</f>
        <v>2390.4789999999998</v>
      </c>
      <c r="D83" s="75">
        <f>(G56/D82)</f>
        <v>1792.85925</v>
      </c>
      <c r="E83" s="76">
        <f>(G56/E82)</f>
        <v>1434.2873999999999</v>
      </c>
      <c r="F83" s="66"/>
      <c r="G83" s="30"/>
    </row>
    <row r="84" spans="2:7" ht="11.25" customHeight="1" x14ac:dyDescent="0.25">
      <c r="B84" s="57" t="s">
        <v>89</v>
      </c>
      <c r="C84" s="31"/>
      <c r="D84" s="31"/>
      <c r="E84" s="31"/>
      <c r="F84" s="31"/>
      <c r="G84" s="31"/>
    </row>
  </sheetData>
  <mergeCells count="9">
    <mergeCell ref="B70:C7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2023-02-06T16:03:39Z</dcterms:modified>
</cp:coreProperties>
</file>