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DO\Nueva carpeta\"/>
    </mc:Choice>
  </mc:AlternateContent>
  <bookViews>
    <workbookView xWindow="0" yWindow="0" windowWidth="25200" windowHeight="11385"/>
  </bookViews>
  <sheets>
    <sheet name="NECTARIN MANTENCIO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G67" i="1"/>
  <c r="G60" i="1"/>
  <c r="G61" i="1"/>
  <c r="G41" i="1"/>
  <c r="G40" i="1"/>
  <c r="G39" i="1"/>
  <c r="G25" i="1"/>
  <c r="G24" i="1"/>
  <c r="G23" i="1"/>
  <c r="G22" i="1"/>
  <c r="G21" i="1"/>
  <c r="G12" i="1"/>
  <c r="G70" i="1" l="1"/>
  <c r="G71" i="1" l="1"/>
  <c r="G72" i="1"/>
  <c r="G54" i="1"/>
  <c r="G64" i="1"/>
  <c r="G63" i="1"/>
  <c r="G62" i="1"/>
  <c r="G58" i="1"/>
  <c r="G57" i="1"/>
  <c r="G55" i="1"/>
  <c r="G53" i="1"/>
  <c r="G52" i="1"/>
  <c r="G51" i="1"/>
  <c r="G50" i="1"/>
  <c r="G42" i="1"/>
  <c r="G43" i="1"/>
  <c r="G44" i="1"/>
  <c r="G38" i="1"/>
  <c r="G27" i="1"/>
  <c r="G28" i="1"/>
  <c r="G45" i="1" l="1"/>
  <c r="G78" i="1"/>
  <c r="G79" i="1" s="1"/>
  <c r="G68" i="1"/>
  <c r="G69" i="1"/>
  <c r="G66" i="1"/>
  <c r="G73" i="1" s="1"/>
  <c r="G34" i="1"/>
  <c r="C100" i="1" l="1"/>
  <c r="G26" i="1"/>
  <c r="G29" i="1" s="1"/>
  <c r="C99" i="1" l="1"/>
  <c r="G84" i="1" l="1"/>
  <c r="C103" i="1"/>
  <c r="C102" i="1" l="1"/>
  <c r="C101" i="1"/>
  <c r="G81" i="1" l="1"/>
  <c r="G82" i="1" l="1"/>
  <c r="G83" i="1" l="1"/>
  <c r="G85" i="1" s="1"/>
  <c r="C104" i="1"/>
  <c r="C110" i="1" l="1"/>
  <c r="C105" i="1"/>
  <c r="D110" i="1"/>
  <c r="E110" i="1"/>
  <c r="D104" i="1" l="1"/>
  <c r="D100" i="1"/>
  <c r="D102" i="1"/>
  <c r="D99" i="1"/>
  <c r="D101" i="1"/>
  <c r="D103" i="1"/>
  <c r="D105" i="1" l="1"/>
</calcChain>
</file>

<file path=xl/sharedStrings.xml><?xml version="1.0" encoding="utf-8"?>
<sst xmlns="http://schemas.openxmlformats.org/spreadsheetml/2006/main" count="210" uniqueCount="143">
  <si>
    <t>RUBRO O CULTIVO</t>
  </si>
  <si>
    <t>VARIEDAD</t>
  </si>
  <si>
    <t>FECHA ESTIMADA  PRECIO VENTA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</si>
  <si>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</si>
  <si>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</si>
  <si>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</si>
  <si>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</si>
  <si>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</si>
  <si>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</si>
  <si>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</si>
  <si>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</si>
  <si>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</si>
  <si>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</si>
  <si>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</si>
  <si>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</si>
  <si>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</si>
  <si>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</si>
  <si>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</si>
  <si>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</si>
  <si>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</si>
  <si>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</si>
  <si>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</si>
  <si>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</si>
  <si>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</si>
  <si>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</si>
  <si>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</si>
  <si>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</si>
  <si>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</si>
  <si>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</si>
  <si>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</si>
  <si>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</si>
  <si>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</si>
  <si>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</si>
  <si>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</si>
  <si>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</si>
  <si>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</si>
  <si>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</si>
  <si>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</si>
  <si>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</si>
  <si>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</si>
  <si>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</si>
  <si>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</si>
  <si>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</si>
  <si>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</si>
  <si>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</si>
  <si>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</si>
  <si>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</si>
  <si>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</si>
  <si>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Todas</t>
  </si>
  <si>
    <t>Doñihue</t>
  </si>
  <si>
    <t>kg</t>
  </si>
  <si>
    <t>Enero</t>
  </si>
  <si>
    <t>PRECIO ESPERADO (kg)</t>
  </si>
  <si>
    <t xml:space="preserve">INGRESO ESPERADO, con IVA ($) </t>
  </si>
  <si>
    <t>L</t>
  </si>
  <si>
    <t>Servicios</t>
  </si>
  <si>
    <t>ESCENARIOS COSTO UNITARIO  ($/kilos)</t>
  </si>
  <si>
    <t>Costo unitario ($/kg) (*)</t>
  </si>
  <si>
    <t>B. O'Higgins</t>
  </si>
  <si>
    <t xml:space="preserve">RENDIMIENTO (Kg/há) </t>
  </si>
  <si>
    <t>COSTOS DIRECTOS DE PRODUCCION POR HECTAREA (INCLUYE IVA)</t>
  </si>
  <si>
    <t>Octubre - Mayo</t>
  </si>
  <si>
    <t>Control de malezas</t>
  </si>
  <si>
    <t>Septiembre - Diciembre</t>
  </si>
  <si>
    <t>Enero - Diciembre</t>
  </si>
  <si>
    <t>JORNADAS ANIMAL</t>
  </si>
  <si>
    <t>Surqueadura riego</t>
  </si>
  <si>
    <t>JM</t>
  </si>
  <si>
    <t>Triturar residuos poda</t>
  </si>
  <si>
    <t>Julio</t>
  </si>
  <si>
    <t>Cosecha (carro de arrastre)</t>
  </si>
  <si>
    <t>FERTILIZANTES</t>
  </si>
  <si>
    <t>Urea Granulada</t>
  </si>
  <si>
    <t>Nitrato de calcio</t>
  </si>
  <si>
    <t>Nitrato de potasio</t>
  </si>
  <si>
    <t>Muriato de potasio</t>
  </si>
  <si>
    <t>Septiembre</t>
  </si>
  <si>
    <t>Nitrato de Magnesio</t>
  </si>
  <si>
    <t>HERBICIDAS</t>
  </si>
  <si>
    <t>INSECTICIDAS</t>
  </si>
  <si>
    <t>FUNGICIDAS</t>
  </si>
  <si>
    <t>Phyton 27</t>
  </si>
  <si>
    <t>Mayo-Septiembre</t>
  </si>
  <si>
    <t>Nordox Super 75 WG</t>
  </si>
  <si>
    <t>Traslados</t>
  </si>
  <si>
    <t>1. Los precios de los insumos y productos se expresan con IVA.</t>
  </si>
  <si>
    <t>2. El  costo de la mano de obra incluye impuestos e imposiciones.</t>
  </si>
  <si>
    <t>4. El costo de la maquinaria incluye el costo del operador, combustible y arriendo del equipo.</t>
  </si>
  <si>
    <t>5. Los insumos aplicados (tipo y dosis) están referidos al  Área en particular.</t>
  </si>
  <si>
    <t>Helada,  sequia, granizo, lluvia extemporánea</t>
  </si>
  <si>
    <t>Poda</t>
  </si>
  <si>
    <t>Raleo</t>
  </si>
  <si>
    <t xml:space="preserve">Cosecha </t>
  </si>
  <si>
    <t>Agosto</t>
  </si>
  <si>
    <t>Mezcla Hortalicera 17-20-20</t>
  </si>
  <si>
    <t>Octubre - Diciembre</t>
  </si>
  <si>
    <t>Rango WG</t>
  </si>
  <si>
    <t>Agosto - Enero</t>
  </si>
  <si>
    <t xml:space="preserve">Punto 70 WP </t>
  </si>
  <si>
    <t>Septiembre - Enero</t>
  </si>
  <si>
    <t>Imidan 70 WP</t>
  </si>
  <si>
    <t>Junio - Agosto</t>
  </si>
  <si>
    <t>Ziram 76 WG</t>
  </si>
  <si>
    <t>Julio - Agosto</t>
  </si>
  <si>
    <t>Septiembre. - Octubre</t>
  </si>
  <si>
    <t>Indar flo 30 FS</t>
  </si>
  <si>
    <t>Apolo 25 EW</t>
  </si>
  <si>
    <t>Septiembre - Octubre</t>
  </si>
  <si>
    <t>Propizol 25 EC</t>
  </si>
  <si>
    <t>Artic Snow/August Red</t>
  </si>
  <si>
    <t>Medio-Alto</t>
  </si>
  <si>
    <t>Noviembre - Marzo</t>
  </si>
  <si>
    <t>Mercado interno</t>
  </si>
  <si>
    <t>Diciembre - Marzo</t>
  </si>
  <si>
    <t>Junio</t>
  </si>
  <si>
    <t xml:space="preserve">Riego </t>
  </si>
  <si>
    <t>Varios, cercos, conducción, tutores, etc.</t>
  </si>
  <si>
    <t>Fertilizacion</t>
  </si>
  <si>
    <t>Octubre - Marzo</t>
  </si>
  <si>
    <t>Poda de verano</t>
  </si>
  <si>
    <t>Noviembre - Diciembre</t>
  </si>
  <si>
    <t>Incorporación de residuos (rastraje)</t>
  </si>
  <si>
    <t>Aplicación fitosanitario</t>
  </si>
  <si>
    <t>Junio - Septiembre</t>
  </si>
  <si>
    <t>Control de maleza</t>
  </si>
  <si>
    <t>Agosto-Marzo</t>
  </si>
  <si>
    <t>Rastraje</t>
  </si>
  <si>
    <t>Agosto  y Enero</t>
  </si>
  <si>
    <t xml:space="preserve">Agosto </t>
  </si>
  <si>
    <t xml:space="preserve">Noviembre-Diciembre </t>
  </si>
  <si>
    <t>Reglone SC</t>
  </si>
  <si>
    <t>Karate Zeon 50 CS</t>
  </si>
  <si>
    <t>winspray miscible</t>
  </si>
  <si>
    <t>Minecto pro SC</t>
  </si>
  <si>
    <t>Septiembre - Noviembre</t>
  </si>
  <si>
    <t>Topas 200 EW</t>
  </si>
  <si>
    <t>u</t>
  </si>
  <si>
    <t>Diciembre- Marzo</t>
  </si>
  <si>
    <t>Otros gastos de venta</t>
  </si>
  <si>
    <t>3. Precio de Insumos corresponde a  precios  colocados en el predio</t>
  </si>
  <si>
    <t>6. Se estima un manejo fitosanitario con minimo 15 aplicaciones al año (Fertilizantes foliares, bioestimulantes, bloqueadores solares, insecticida, fungicida, acaricida).</t>
  </si>
  <si>
    <t>7. Control de malezas a traves de 4 aplicaciones de herbicidas, más control mecanico con rana/rastra (manejo referencial con huerto con riego por surco).</t>
  </si>
  <si>
    <t>NECTARIN MANTENCION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</si>
</sst>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  <numFmt numFmtId="168" formatCode="_-* #,##0.00\ _€_-;\-* #,##0.00\ _€_-;_-* &quot;-&quot;??\ _€_-;_-@_-"/>
  </numFmts>
  <fonts count="3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rgb="FF000000"/>
      <name val="Calibri"/>
      <family val="2"/>
    </font>
    <font>
      <sz val="7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6"/>
      <color indexed="8"/>
      <name val="Arial Narrow"/>
      <family val="2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 applyNumberFormat="0" applyFill="0" applyBorder="0" applyProtection="0"/>
    <xf numFmtId="166" fontId="19" fillId="0" borderId="16" applyFont="0" applyFill="0" applyBorder="0" applyAlignment="0" applyProtection="0"/>
    <xf numFmtId="166" fontId="18" fillId="0" borderId="16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16"/>
    <xf numFmtId="167" fontId="25" fillId="0" borderId="16" applyFont="0" applyFill="0" applyBorder="0" applyAlignment="0" applyProtection="0"/>
    <xf numFmtId="0" fontId="2" fillId="0" borderId="16"/>
    <xf numFmtId="168" fontId="1" fillId="0" borderId="16" applyFont="0" applyFill="0" applyBorder="0" applyAlignment="0" applyProtection="0"/>
    <xf numFmtId="0" fontId="25" fillId="0" borderId="16"/>
    <xf numFmtId="168" fontId="25" fillId="0" borderId="16" applyFont="0" applyFill="0" applyBorder="0" applyAlignment="0" applyProtection="0"/>
    <xf numFmtId="0" fontId="25" fillId="0" borderId="16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4" fillId="2" borderId="7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3" fontId="4" fillId="2" borderId="14" xfId="0" applyNumberFormat="1" applyFont="1" applyFill="1" applyBorder="1" applyAlignment="1"/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7" borderId="16" xfId="0" applyFont="1" applyFill="1" applyBorder="1" applyAlignment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164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4" fillId="2" borderId="19" xfId="0" applyFont="1" applyFill="1" applyBorder="1" applyAlignment="1"/>
    <xf numFmtId="3" fontId="4" fillId="2" borderId="19" xfId="0" applyNumberFormat="1" applyFont="1" applyFill="1" applyBorder="1" applyAlignment="1"/>
    <xf numFmtId="49" fontId="3" fillId="5" borderId="20" xfId="0" applyNumberFormat="1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164" fontId="3" fillId="5" borderId="22" xfId="0" applyNumberFormat="1" applyFont="1" applyFill="1" applyBorder="1" applyAlignment="1">
      <alignment vertical="center"/>
    </xf>
    <xf numFmtId="49" fontId="3" fillId="3" borderId="23" xfId="0" applyNumberFormat="1" applyFont="1" applyFill="1" applyBorder="1" applyAlignment="1">
      <alignment vertical="center"/>
    </xf>
    <xf numFmtId="164" fontId="3" fillId="3" borderId="24" xfId="0" applyNumberFormat="1" applyFont="1" applyFill="1" applyBorder="1" applyAlignment="1">
      <alignment vertical="center"/>
    </xf>
    <xf numFmtId="49" fontId="3" fillId="5" borderId="23" xfId="0" applyNumberFormat="1" applyFont="1" applyFill="1" applyBorder="1" applyAlignment="1">
      <alignment vertical="center"/>
    </xf>
    <xf numFmtId="164" fontId="3" fillId="5" borderId="24" xfId="0" applyNumberFormat="1" applyFont="1" applyFill="1" applyBorder="1" applyAlignment="1">
      <alignment vertical="center"/>
    </xf>
    <xf numFmtId="49" fontId="3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4" fontId="3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8" xfId="0" applyNumberFormat="1" applyFont="1" applyFill="1" applyBorder="1" applyAlignment="1">
      <alignment vertical="center"/>
    </xf>
    <xf numFmtId="49" fontId="14" fillId="8" borderId="29" xfId="0" applyNumberFormat="1" applyFont="1" applyFill="1" applyBorder="1" applyAlignment="1"/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8" borderId="32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vertical="center"/>
    </xf>
    <xf numFmtId="9" fontId="12" fillId="8" borderId="34" xfId="0" applyNumberFormat="1" applyFont="1" applyFill="1" applyBorder="1" applyAlignment="1">
      <alignment vertical="center"/>
    </xf>
    <xf numFmtId="0" fontId="14" fillId="9" borderId="37" xfId="0" applyFont="1" applyFill="1" applyBorder="1" applyAlignment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6" xfId="0" applyFont="1" applyFill="1" applyBorder="1" applyAlignment="1">
      <alignment vertical="center"/>
    </xf>
    <xf numFmtId="49" fontId="12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165" fontId="12" fillId="8" borderId="33" xfId="0" applyNumberFormat="1" applyFont="1" applyFill="1" applyBorder="1" applyAlignment="1">
      <alignment horizontal="center" vertical="center"/>
    </xf>
    <xf numFmtId="165" fontId="12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2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0" fontId="0" fillId="0" borderId="0" xfId="0" applyNumberFormat="1"/>
    <xf numFmtId="0" fontId="0" fillId="0" borderId="0" xfId="0"/>
    <xf numFmtId="49" fontId="5" fillId="2" borderId="52" xfId="0" applyNumberFormat="1" applyFont="1" applyFill="1" applyBorder="1" applyAlignment="1">
      <alignment vertical="center" wrapText="1"/>
    </xf>
    <xf numFmtId="0" fontId="4" fillId="2" borderId="53" xfId="0" applyFont="1" applyFill="1" applyBorder="1" applyAlignment="1">
      <alignment wrapText="1"/>
    </xf>
    <xf numFmtId="0" fontId="4" fillId="2" borderId="7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/>
    </xf>
    <xf numFmtId="49" fontId="20" fillId="5" borderId="11" xfId="0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20" fillId="3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4" fillId="2" borderId="39" xfId="0" applyFont="1" applyFill="1" applyBorder="1"/>
    <xf numFmtId="164" fontId="9" fillId="2" borderId="40" xfId="0" applyNumberFormat="1" applyFont="1" applyFill="1" applyBorder="1" applyAlignment="1">
      <alignment vertical="center"/>
    </xf>
    <xf numFmtId="0" fontId="23" fillId="0" borderId="0" xfId="0" applyFont="1"/>
    <xf numFmtId="0" fontId="14" fillId="0" borderId="0" xfId="0" applyNumberFormat="1" applyFont="1" applyAlignment="1"/>
    <xf numFmtId="164" fontId="9" fillId="2" borderId="16" xfId="0" applyNumberFormat="1" applyFont="1" applyFill="1" applyBorder="1" applyAlignment="1">
      <alignment vertical="center"/>
    </xf>
    <xf numFmtId="0" fontId="14" fillId="0" borderId="0" xfId="0" applyFont="1" applyAlignment="1"/>
    <xf numFmtId="0" fontId="0" fillId="0" borderId="4" xfId="0" applyFill="1" applyBorder="1"/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0" xfId="0" applyFill="1"/>
    <xf numFmtId="0" fontId="21" fillId="0" borderId="11" xfId="0" applyFont="1" applyFill="1" applyBorder="1" applyAlignment="1">
      <alignment vertical="center"/>
    </xf>
    <xf numFmtId="41" fontId="12" fillId="8" borderId="48" xfId="3" applyFont="1" applyFill="1" applyBorder="1" applyAlignment="1">
      <alignment vertical="center"/>
    </xf>
    <xf numFmtId="41" fontId="12" fillId="8" borderId="49" xfId="3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3" fontId="27" fillId="0" borderId="54" xfId="0" applyNumberFormat="1" applyFont="1" applyBorder="1" applyAlignment="1">
      <alignment horizontal="right"/>
    </xf>
    <xf numFmtId="49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3" fontId="27" fillId="0" borderId="54" xfId="0" applyNumberFormat="1" applyFont="1" applyBorder="1" applyAlignment="1">
      <alignment horizontal="right" wrapText="1"/>
    </xf>
    <xf numFmtId="0" fontId="28" fillId="0" borderId="56" xfId="0" applyFont="1" applyFill="1" applyBorder="1"/>
    <xf numFmtId="0" fontId="28" fillId="0" borderId="56" xfId="0" applyFont="1" applyFill="1" applyBorder="1" applyAlignment="1">
      <alignment horizontal="center"/>
    </xf>
    <xf numFmtId="3" fontId="28" fillId="0" borderId="56" xfId="0" applyNumberFormat="1" applyFont="1" applyFill="1" applyBorder="1" applyAlignment="1">
      <alignment horizontal="right"/>
    </xf>
    <xf numFmtId="0" fontId="29" fillId="0" borderId="41" xfId="10" applyFont="1" applyFill="1" applyBorder="1" applyAlignment="1" applyProtection="1">
      <alignment horizontal="left" vertical="center"/>
    </xf>
    <xf numFmtId="0" fontId="29" fillId="0" borderId="16" xfId="0" applyFont="1" applyBorder="1"/>
    <xf numFmtId="0" fontId="29" fillId="0" borderId="42" xfId="0" applyFont="1" applyBorder="1"/>
    <xf numFmtId="0" fontId="28" fillId="0" borderId="16" xfId="0" applyFont="1" applyBorder="1"/>
    <xf numFmtId="0" fontId="28" fillId="0" borderId="42" xfId="0" applyFont="1" applyBorder="1"/>
    <xf numFmtId="49" fontId="17" fillId="9" borderId="35" xfId="0" applyNumberFormat="1" applyFont="1" applyFill="1" applyBorder="1" applyAlignment="1">
      <alignment vertical="center"/>
    </xf>
    <xf numFmtId="0" fontId="12" fillId="9" borderId="36" xfId="0" applyFont="1" applyFill="1" applyBorder="1" applyAlignment="1">
      <alignment vertical="center"/>
    </xf>
    <xf numFmtId="49" fontId="5" fillId="2" borderId="50" xfId="0" applyNumberFormat="1" applyFont="1" applyFill="1" applyBorder="1" applyAlignment="1">
      <alignment vertical="center" wrapText="1"/>
    </xf>
    <xf numFmtId="49" fontId="5" fillId="2" borderId="55" xfId="0" applyNumberFormat="1" applyFont="1" applyFill="1" applyBorder="1" applyAlignment="1">
      <alignment vertical="center" wrapText="1"/>
    </xf>
    <xf numFmtId="49" fontId="7" fillId="3" borderId="50" xfId="0" applyNumberFormat="1" applyFont="1" applyFill="1" applyBorder="1" applyAlignment="1">
      <alignment horizontal="left" wrapText="1"/>
    </xf>
    <xf numFmtId="49" fontId="7" fillId="3" borderId="55" xfId="0" applyNumberFormat="1" applyFont="1" applyFill="1" applyBorder="1" applyAlignment="1">
      <alignment horizontal="left" wrapText="1"/>
    </xf>
    <xf numFmtId="49" fontId="5" fillId="2" borderId="50" xfId="0" applyNumberFormat="1" applyFont="1" applyFill="1" applyBorder="1" applyAlignment="1">
      <alignment vertical="center"/>
    </xf>
    <xf numFmtId="49" fontId="5" fillId="2" borderId="55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28" fillId="0" borderId="56" xfId="0" applyFont="1" applyFill="1" applyBorder="1" applyAlignment="1">
      <alignment horizontal="right"/>
    </xf>
    <xf numFmtId="0" fontId="29" fillId="0" borderId="41" xfId="10" applyFont="1" applyFill="1" applyBorder="1" applyAlignment="1" applyProtection="1">
      <alignment horizontal="left" vertical="center" wrapText="1"/>
    </xf>
    <xf numFmtId="0" fontId="29" fillId="0" borderId="16" xfId="10" applyFont="1" applyFill="1" applyBorder="1" applyAlignment="1" applyProtection="1">
      <alignment horizontal="left" vertical="center" wrapText="1"/>
    </xf>
    <xf numFmtId="0" fontId="29" fillId="0" borderId="42" xfId="10" applyFont="1" applyFill="1" applyBorder="1" applyAlignment="1" applyProtection="1">
      <alignment horizontal="left" vertical="center" wrapText="1"/>
    </xf>
    <xf numFmtId="0" fontId="29" fillId="0" borderId="43" xfId="10" applyFont="1" applyFill="1" applyBorder="1" applyAlignment="1" applyProtection="1">
      <alignment horizontal="left" vertical="center"/>
    </xf>
    <xf numFmtId="0" fontId="28" fillId="0" borderId="44" xfId="0" applyFont="1" applyBorder="1"/>
    <xf numFmtId="0" fontId="28" fillId="0" borderId="45" xfId="0" applyFont="1" applyBorder="1"/>
  </cellXfs>
  <cellStyles count="11">
    <cellStyle name="Millares [0]" xfId="3" builtinId="6"/>
    <cellStyle name="Millares 2" xfId="9"/>
    <cellStyle name="Millares 3" xfId="2"/>
    <cellStyle name="Millares 4" xfId="7"/>
    <cellStyle name="Millares 5" xfId="1"/>
    <cellStyle name="Millares 6" xfId="5"/>
    <cellStyle name="Normal" xfId="0" builtinId="0"/>
    <cellStyle name="Normal 2" xfId="8"/>
    <cellStyle name="Normal 2 3" xfId="10"/>
    <cellStyle name="Normal 4" xfId="6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291894</xdr:colOff>
      <xdr:row>1</xdr:row>
      <xdr:rowOff>0</xdr:rowOff>
    </xdr:from>
    <xdr:to>
      <xdr:col>7</xdr:col>
      <xdr:colOff>7681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4" y="192036"/>
          <a:ext cx="5791815" cy="1222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1"/>
  <sheetViews>
    <sheetView showGridLines="0" tabSelected="1" zoomScale="124" zoomScaleNormal="124" workbookViewId="0">
      <selection activeCell="C9" sqref="C9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20" style="1" customWidth="1"/>
    <col min="4" max="4" width="9.42578125" style="1" customWidth="1"/>
    <col min="5" max="5" width="14.42578125" style="1" customWidth="1"/>
    <col min="6" max="6" width="10.28515625" style="1" customWidth="1"/>
    <col min="7" max="7" width="13.5703125" style="1" customWidth="1"/>
    <col min="8" max="255" width="10.85546875" style="1" customWidth="1"/>
  </cols>
  <sheetData>
    <row r="1" spans="1:255" ht="15" customHeight="1">
      <c r="A1" s="2"/>
      <c r="B1" s="2"/>
      <c r="C1" s="2"/>
      <c r="D1" s="2"/>
      <c r="E1" s="2"/>
      <c r="F1" s="2"/>
      <c r="G1" s="2"/>
    </row>
    <row r="2" spans="1:255" ht="15" customHeight="1">
      <c r="A2" s="2"/>
      <c r="B2" s="2"/>
      <c r="C2" s="2"/>
      <c r="D2" s="2"/>
      <c r="E2" s="2"/>
      <c r="F2" s="2"/>
      <c r="G2" s="2"/>
    </row>
    <row r="3" spans="1:255" ht="15" customHeight="1">
      <c r="A3" s="2"/>
      <c r="B3" s="2"/>
      <c r="C3" s="2"/>
      <c r="D3" s="2"/>
      <c r="E3" s="2"/>
      <c r="F3" s="2"/>
      <c r="G3" s="2"/>
    </row>
    <row r="4" spans="1:255" ht="15" customHeight="1">
      <c r="A4" s="2"/>
      <c r="B4" s="2"/>
      <c r="C4" s="2"/>
      <c r="D4" s="2"/>
      <c r="E4" s="2"/>
      <c r="F4" s="2"/>
      <c r="G4" s="2"/>
    </row>
    <row r="5" spans="1:255" ht="15" customHeight="1">
      <c r="A5" s="2"/>
      <c r="B5" s="2"/>
      <c r="C5" s="2"/>
      <c r="D5" s="2"/>
      <c r="E5" s="2"/>
      <c r="F5" s="2"/>
      <c r="G5" s="2"/>
    </row>
    <row r="6" spans="1:255" ht="15" customHeight="1">
      <c r="A6" s="2"/>
      <c r="B6" s="2"/>
      <c r="C6" s="2"/>
      <c r="D6" s="2"/>
      <c r="E6" s="2"/>
      <c r="F6" s="2"/>
      <c r="G6" s="2"/>
    </row>
    <row r="7" spans="1:255" ht="15" customHeight="1">
      <c r="A7" s="2"/>
      <c r="B7" s="2"/>
      <c r="C7" s="2"/>
      <c r="D7" s="2"/>
      <c r="E7" s="2"/>
      <c r="F7" s="2"/>
      <c r="G7" s="2"/>
    </row>
    <row r="8" spans="1:255" ht="15" customHeight="1">
      <c r="A8" s="2"/>
      <c r="B8" s="3"/>
      <c r="C8" s="4"/>
      <c r="D8" s="2"/>
      <c r="E8" s="4"/>
      <c r="F8" s="4"/>
      <c r="G8" s="4"/>
    </row>
    <row r="9" spans="1:255" s="77" customFormat="1" ht="27.75" customHeight="1">
      <c r="A9" s="73"/>
      <c r="B9" s="74" t="s">
        <v>0</v>
      </c>
      <c r="C9" s="107" t="s">
        <v>142</v>
      </c>
      <c r="D9" s="75"/>
      <c r="E9" s="123" t="s">
        <v>59</v>
      </c>
      <c r="F9" s="124"/>
      <c r="G9" s="107">
        <v>23000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>
      <c r="A10" s="73"/>
      <c r="B10" s="78" t="s">
        <v>1</v>
      </c>
      <c r="C10" s="107" t="s">
        <v>109</v>
      </c>
      <c r="D10" s="75"/>
      <c r="E10" s="121" t="s">
        <v>2</v>
      </c>
      <c r="F10" s="122"/>
      <c r="G10" s="107" t="s">
        <v>111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>
      <c r="A11" s="73"/>
      <c r="B11" s="78" t="s">
        <v>44</v>
      </c>
      <c r="C11" s="107" t="s">
        <v>110</v>
      </c>
      <c r="D11" s="75"/>
      <c r="E11" s="121" t="s">
        <v>52</v>
      </c>
      <c r="F11" s="122"/>
      <c r="G11" s="107">
        <v>440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>
      <c r="A12" s="73"/>
      <c r="B12" s="78" t="s">
        <v>45</v>
      </c>
      <c r="C12" s="107" t="s">
        <v>58</v>
      </c>
      <c r="D12" s="75"/>
      <c r="E12" s="108" t="s">
        <v>53</v>
      </c>
      <c r="F12" s="109"/>
      <c r="G12" s="107">
        <f>G9*G11</f>
        <v>10120000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5" customHeight="1">
      <c r="A13" s="73"/>
      <c r="B13" s="78" t="s">
        <v>46</v>
      </c>
      <c r="C13" s="107" t="s">
        <v>49</v>
      </c>
      <c r="D13" s="75"/>
      <c r="E13" s="121" t="s">
        <v>3</v>
      </c>
      <c r="F13" s="122"/>
      <c r="G13" s="107" t="s">
        <v>112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>
      <c r="A14" s="73"/>
      <c r="B14" s="78" t="s">
        <v>4</v>
      </c>
      <c r="C14" s="110" t="s">
        <v>48</v>
      </c>
      <c r="D14" s="75"/>
      <c r="E14" s="121" t="s">
        <v>5</v>
      </c>
      <c r="F14" s="122"/>
      <c r="G14" s="110" t="s">
        <v>113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>
      <c r="A15" s="73"/>
      <c r="B15" s="78" t="s">
        <v>6</v>
      </c>
      <c r="C15" s="110" t="s">
        <v>51</v>
      </c>
      <c r="D15" s="75"/>
      <c r="E15" s="125" t="s">
        <v>7</v>
      </c>
      <c r="F15" s="126"/>
      <c r="G15" s="110" t="s">
        <v>89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>
      <c r="A17" s="9"/>
      <c r="B17" s="127" t="s">
        <v>60</v>
      </c>
      <c r="C17" s="128"/>
      <c r="D17" s="128"/>
      <c r="E17" s="128"/>
      <c r="F17" s="128"/>
      <c r="G17" s="128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>
      <c r="A19" s="5"/>
      <c r="B19" s="82" t="s">
        <v>8</v>
      </c>
      <c r="C19" s="83"/>
      <c r="D19" s="84"/>
      <c r="E19" s="84"/>
      <c r="F19" s="85"/>
      <c r="G19" s="86"/>
    </row>
    <row r="20" spans="1:255" ht="24" customHeight="1">
      <c r="A20" s="5"/>
      <c r="B20" s="87" t="s">
        <v>9</v>
      </c>
      <c r="C20" s="88" t="s">
        <v>10</v>
      </c>
      <c r="D20" s="88" t="s">
        <v>11</v>
      </c>
      <c r="E20" s="87" t="s">
        <v>12</v>
      </c>
      <c r="F20" s="88" t="s">
        <v>13</v>
      </c>
      <c r="G20" s="87" t="s">
        <v>14</v>
      </c>
    </row>
    <row r="21" spans="1:255" s="102" customFormat="1" ht="12" customHeight="1">
      <c r="A21" s="96"/>
      <c r="B21" s="97" t="s">
        <v>90</v>
      </c>
      <c r="C21" s="98" t="s">
        <v>15</v>
      </c>
      <c r="D21" s="98">
        <v>25</v>
      </c>
      <c r="E21" s="98" t="s">
        <v>114</v>
      </c>
      <c r="F21" s="99">
        <v>25000</v>
      </c>
      <c r="G21" s="100">
        <f t="shared" ref="G21:G25" si="0">D21*F21</f>
        <v>625000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</row>
    <row r="22" spans="1:255" s="102" customFormat="1" ht="12" customHeight="1">
      <c r="A22" s="96"/>
      <c r="B22" s="97" t="s">
        <v>91</v>
      </c>
      <c r="C22" s="98" t="s">
        <v>15</v>
      </c>
      <c r="D22" s="98">
        <v>25</v>
      </c>
      <c r="E22" s="98" t="s">
        <v>61</v>
      </c>
      <c r="F22" s="99">
        <v>25000</v>
      </c>
      <c r="G22" s="100">
        <f t="shared" si="0"/>
        <v>625000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</row>
    <row r="23" spans="1:255" s="102" customFormat="1" ht="12" customHeight="1">
      <c r="A23" s="96"/>
      <c r="B23" s="97" t="s">
        <v>62</v>
      </c>
      <c r="C23" s="98" t="s">
        <v>15</v>
      </c>
      <c r="D23" s="98">
        <v>2</v>
      </c>
      <c r="E23" s="98" t="s">
        <v>63</v>
      </c>
      <c r="F23" s="99">
        <v>25000</v>
      </c>
      <c r="G23" s="100">
        <f t="shared" si="0"/>
        <v>50000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</row>
    <row r="24" spans="1:255" s="102" customFormat="1" ht="12" customHeight="1">
      <c r="A24" s="96"/>
      <c r="B24" s="97" t="s">
        <v>115</v>
      </c>
      <c r="C24" s="98" t="s">
        <v>15</v>
      </c>
      <c r="D24" s="98">
        <v>6</v>
      </c>
      <c r="E24" s="98" t="s">
        <v>61</v>
      </c>
      <c r="F24" s="99">
        <v>25000</v>
      </c>
      <c r="G24" s="100">
        <f t="shared" si="0"/>
        <v>150000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</row>
    <row r="25" spans="1:255" s="102" customFormat="1" ht="12" customHeight="1">
      <c r="A25" s="96"/>
      <c r="B25" s="97" t="s">
        <v>92</v>
      </c>
      <c r="C25" s="98" t="s">
        <v>15</v>
      </c>
      <c r="D25" s="98">
        <v>20</v>
      </c>
      <c r="E25" s="98" t="s">
        <v>51</v>
      </c>
      <c r="F25" s="99">
        <v>25000</v>
      </c>
      <c r="G25" s="100">
        <f t="shared" si="0"/>
        <v>500000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</row>
    <row r="26" spans="1:255" s="102" customFormat="1" ht="25.5">
      <c r="A26" s="96"/>
      <c r="B26" s="129" t="s">
        <v>116</v>
      </c>
      <c r="C26" s="98" t="s">
        <v>15</v>
      </c>
      <c r="D26" s="98">
        <v>2</v>
      </c>
      <c r="E26" s="98" t="s">
        <v>64</v>
      </c>
      <c r="F26" s="99">
        <v>25000</v>
      </c>
      <c r="G26" s="100">
        <f t="shared" ref="G26:G28" si="1">D26*F26</f>
        <v>50000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</row>
    <row r="27" spans="1:255" s="102" customFormat="1" ht="12" customHeight="1">
      <c r="A27" s="96"/>
      <c r="B27" s="97" t="s">
        <v>117</v>
      </c>
      <c r="C27" s="98" t="s">
        <v>15</v>
      </c>
      <c r="D27" s="98">
        <v>2</v>
      </c>
      <c r="E27" s="98" t="s">
        <v>118</v>
      </c>
      <c r="F27" s="99">
        <v>25000</v>
      </c>
      <c r="G27" s="100">
        <f t="shared" si="1"/>
        <v>50000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</row>
    <row r="28" spans="1:255" s="102" customFormat="1" ht="12" customHeight="1">
      <c r="A28" s="96"/>
      <c r="B28" s="97" t="s">
        <v>119</v>
      </c>
      <c r="C28" s="98" t="s">
        <v>15</v>
      </c>
      <c r="D28" s="98">
        <v>5</v>
      </c>
      <c r="E28" s="98" t="s">
        <v>120</v>
      </c>
      <c r="F28" s="99">
        <v>25000</v>
      </c>
      <c r="G28" s="100">
        <f t="shared" si="1"/>
        <v>125000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</row>
    <row r="29" spans="1:255" ht="11.25" customHeight="1">
      <c r="B29" s="16" t="s">
        <v>16</v>
      </c>
      <c r="C29" s="17"/>
      <c r="D29" s="17"/>
      <c r="E29" s="17"/>
      <c r="F29" s="18"/>
      <c r="G29" s="19">
        <f>SUM(G21:G28)</f>
        <v>2175000</v>
      </c>
    </row>
    <row r="30" spans="1:255" ht="15.75" customHeight="1">
      <c r="A30" s="5"/>
      <c r="B30" s="106"/>
      <c r="C30" s="14"/>
      <c r="D30" s="14"/>
      <c r="E30" s="14"/>
      <c r="F30" s="15"/>
      <c r="G30" s="15"/>
      <c r="K30" s="66"/>
    </row>
    <row r="31" spans="1:255" ht="12" customHeight="1">
      <c r="A31" s="5"/>
      <c r="B31" s="82" t="s">
        <v>65</v>
      </c>
      <c r="C31" s="83"/>
      <c r="D31" s="84"/>
      <c r="E31" s="84"/>
      <c r="F31" s="85"/>
      <c r="G31" s="86"/>
    </row>
    <row r="32" spans="1:255" ht="24" customHeight="1">
      <c r="A32" s="5"/>
      <c r="B32" s="87" t="s">
        <v>9</v>
      </c>
      <c r="C32" s="88" t="s">
        <v>10</v>
      </c>
      <c r="D32" s="88" t="s">
        <v>11</v>
      </c>
      <c r="E32" s="87" t="s">
        <v>12</v>
      </c>
      <c r="F32" s="88" t="s">
        <v>13</v>
      </c>
      <c r="G32" s="87" t="s">
        <v>14</v>
      </c>
    </row>
    <row r="33" spans="1:255" s="102" customFormat="1" ht="12" customHeight="1">
      <c r="A33" s="96"/>
      <c r="B33" s="97"/>
      <c r="C33" s="98"/>
      <c r="D33" s="98"/>
      <c r="E33" s="98"/>
      <c r="F33" s="99"/>
      <c r="G33" s="100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</row>
    <row r="34" spans="1:255" ht="11.25" customHeight="1">
      <c r="B34" s="16" t="s">
        <v>17</v>
      </c>
      <c r="C34" s="17"/>
      <c r="D34" s="17"/>
      <c r="E34" s="17"/>
      <c r="F34" s="18"/>
      <c r="G34" s="19">
        <f>SUM(G33:G33)</f>
        <v>0</v>
      </c>
    </row>
    <row r="35" spans="1:255" ht="15.75" customHeight="1">
      <c r="A35" s="5"/>
      <c r="B35" s="13"/>
      <c r="C35" s="14"/>
      <c r="D35" s="14"/>
      <c r="E35" s="14"/>
      <c r="F35" s="15"/>
      <c r="G35" s="15"/>
      <c r="K35" s="66"/>
    </row>
    <row r="36" spans="1:255" ht="12" customHeight="1">
      <c r="A36" s="5"/>
      <c r="B36" s="82" t="s">
        <v>18</v>
      </c>
      <c r="C36" s="83"/>
      <c r="D36" s="84"/>
      <c r="E36" s="84"/>
      <c r="F36" s="85"/>
      <c r="G36" s="86"/>
    </row>
    <row r="37" spans="1:255" ht="24" customHeight="1">
      <c r="A37" s="5"/>
      <c r="B37" s="87" t="s">
        <v>9</v>
      </c>
      <c r="C37" s="88" t="s">
        <v>10</v>
      </c>
      <c r="D37" s="88" t="s">
        <v>11</v>
      </c>
      <c r="E37" s="87" t="s">
        <v>12</v>
      </c>
      <c r="F37" s="88" t="s">
        <v>13</v>
      </c>
      <c r="G37" s="87" t="s">
        <v>14</v>
      </c>
    </row>
    <row r="38" spans="1:255" s="102" customFormat="1" ht="12" customHeight="1">
      <c r="A38" s="96"/>
      <c r="B38" s="97" t="s">
        <v>66</v>
      </c>
      <c r="C38" s="98" t="s">
        <v>67</v>
      </c>
      <c r="D38" s="98">
        <v>0.3</v>
      </c>
      <c r="E38" s="98" t="s">
        <v>61</v>
      </c>
      <c r="F38" s="99">
        <v>94500</v>
      </c>
      <c r="G38" s="100">
        <f>+D38*F38</f>
        <v>28350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101"/>
      <c r="IS38" s="101"/>
      <c r="IT38" s="101"/>
      <c r="IU38" s="101"/>
    </row>
    <row r="39" spans="1:255" s="102" customFormat="1" ht="12" customHeight="1">
      <c r="A39" s="96"/>
      <c r="B39" s="97" t="s">
        <v>68</v>
      </c>
      <c r="C39" s="98" t="s">
        <v>67</v>
      </c>
      <c r="D39" s="98">
        <v>0.5</v>
      </c>
      <c r="E39" s="98" t="s">
        <v>69</v>
      </c>
      <c r="F39" s="99">
        <v>94500</v>
      </c>
      <c r="G39" s="100">
        <f t="shared" ref="G39:G41" si="2">+D39*F39</f>
        <v>47250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  <c r="HV39" s="101"/>
      <c r="HW39" s="101"/>
      <c r="HX39" s="101"/>
      <c r="HY39" s="101"/>
      <c r="HZ39" s="101"/>
      <c r="IA39" s="101"/>
      <c r="IB39" s="101"/>
      <c r="IC39" s="101"/>
      <c r="ID39" s="101"/>
      <c r="IE39" s="101"/>
      <c r="IF39" s="101"/>
      <c r="IG39" s="101"/>
      <c r="IH39" s="101"/>
      <c r="II39" s="101"/>
      <c r="IJ39" s="101"/>
      <c r="IK39" s="101"/>
      <c r="IL39" s="101"/>
      <c r="IM39" s="101"/>
      <c r="IN39" s="101"/>
      <c r="IO39" s="101"/>
      <c r="IP39" s="101"/>
      <c r="IQ39" s="101"/>
      <c r="IR39" s="101"/>
      <c r="IS39" s="101"/>
      <c r="IT39" s="101"/>
      <c r="IU39" s="101"/>
    </row>
    <row r="40" spans="1:255" s="102" customFormat="1" ht="25.5">
      <c r="A40" s="96"/>
      <c r="B40" s="129" t="s">
        <v>121</v>
      </c>
      <c r="C40" s="98" t="s">
        <v>67</v>
      </c>
      <c r="D40" s="98">
        <v>0.5</v>
      </c>
      <c r="E40" s="98" t="s">
        <v>93</v>
      </c>
      <c r="F40" s="99">
        <v>73500</v>
      </c>
      <c r="G40" s="100">
        <f t="shared" si="2"/>
        <v>36750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1"/>
      <c r="IP40" s="101"/>
      <c r="IQ40" s="101"/>
      <c r="IR40" s="101"/>
      <c r="IS40" s="101"/>
      <c r="IT40" s="101"/>
      <c r="IU40" s="101"/>
    </row>
    <row r="41" spans="1:255" s="102" customFormat="1" ht="12" customHeight="1">
      <c r="A41" s="96"/>
      <c r="B41" s="97" t="s">
        <v>70</v>
      </c>
      <c r="C41" s="98" t="s">
        <v>67</v>
      </c>
      <c r="D41" s="98">
        <v>5</v>
      </c>
      <c r="E41" s="98" t="s">
        <v>113</v>
      </c>
      <c r="F41" s="99">
        <v>47250</v>
      </c>
      <c r="G41" s="100">
        <f t="shared" si="2"/>
        <v>236250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01"/>
      <c r="EZ41" s="101"/>
      <c r="FA41" s="101"/>
      <c r="FB41" s="101"/>
      <c r="FC41" s="101"/>
      <c r="FD41" s="101"/>
      <c r="FE41" s="101"/>
      <c r="FF41" s="101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  <c r="HA41" s="101"/>
      <c r="HB41" s="101"/>
      <c r="HC41" s="101"/>
      <c r="HD41" s="101"/>
      <c r="HE41" s="101"/>
      <c r="HF41" s="101"/>
      <c r="HG41" s="101"/>
      <c r="HH41" s="101"/>
      <c r="HI41" s="101"/>
      <c r="HJ41" s="101"/>
      <c r="HK41" s="101"/>
      <c r="HL41" s="101"/>
      <c r="HM41" s="101"/>
      <c r="HN41" s="101"/>
      <c r="HO41" s="101"/>
      <c r="HP41" s="101"/>
      <c r="HQ41" s="101"/>
      <c r="HR41" s="101"/>
      <c r="HS41" s="101"/>
      <c r="HT41" s="101"/>
      <c r="HU41" s="101"/>
      <c r="HV41" s="101"/>
      <c r="HW41" s="101"/>
      <c r="HX41" s="101"/>
      <c r="HY41" s="101"/>
      <c r="HZ41" s="101"/>
      <c r="IA41" s="101"/>
      <c r="IB41" s="101"/>
      <c r="IC41" s="101"/>
      <c r="ID41" s="101"/>
      <c r="IE41" s="101"/>
      <c r="IF41" s="101"/>
      <c r="IG41" s="101"/>
      <c r="IH41" s="101"/>
      <c r="II41" s="101"/>
      <c r="IJ41" s="101"/>
      <c r="IK41" s="101"/>
      <c r="IL41" s="101"/>
      <c r="IM41" s="101"/>
      <c r="IN41" s="101"/>
      <c r="IO41" s="101"/>
      <c r="IP41" s="101"/>
      <c r="IQ41" s="101"/>
      <c r="IR41" s="101"/>
      <c r="IS41" s="101"/>
      <c r="IT41" s="101"/>
      <c r="IU41" s="101"/>
    </row>
    <row r="42" spans="1:255" s="102" customFormat="1" ht="12" customHeight="1">
      <c r="A42" s="96"/>
      <c r="B42" s="97" t="s">
        <v>122</v>
      </c>
      <c r="C42" s="98" t="s">
        <v>67</v>
      </c>
      <c r="D42" s="98">
        <v>15</v>
      </c>
      <c r="E42" s="98" t="s">
        <v>123</v>
      </c>
      <c r="F42" s="99">
        <v>36750</v>
      </c>
      <c r="G42" s="100">
        <f t="shared" ref="G42:G44" si="3">+D42*F42</f>
        <v>551250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101"/>
      <c r="IS42" s="101"/>
      <c r="IT42" s="101"/>
      <c r="IU42" s="101"/>
    </row>
    <row r="43" spans="1:255" s="102" customFormat="1" ht="12" customHeight="1">
      <c r="A43" s="96"/>
      <c r="B43" s="97" t="s">
        <v>124</v>
      </c>
      <c r="C43" s="98" t="s">
        <v>67</v>
      </c>
      <c r="D43" s="98">
        <v>2</v>
      </c>
      <c r="E43" s="98" t="s">
        <v>125</v>
      </c>
      <c r="F43" s="99">
        <v>52500</v>
      </c>
      <c r="G43" s="100">
        <f t="shared" si="3"/>
        <v>105000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</row>
    <row r="44" spans="1:255" s="102" customFormat="1" ht="12" customHeight="1">
      <c r="A44" s="96"/>
      <c r="B44" s="97" t="s">
        <v>126</v>
      </c>
      <c r="C44" s="98" t="s">
        <v>67</v>
      </c>
      <c r="D44" s="98">
        <v>1</v>
      </c>
      <c r="E44" s="98" t="s">
        <v>127</v>
      </c>
      <c r="F44" s="99">
        <v>31500</v>
      </c>
      <c r="G44" s="100">
        <f t="shared" si="3"/>
        <v>31500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  <c r="HA44" s="101"/>
      <c r="HB44" s="101"/>
      <c r="HC44" s="101"/>
      <c r="HD44" s="101"/>
      <c r="HE44" s="101"/>
      <c r="HF44" s="101"/>
      <c r="HG44" s="101"/>
      <c r="HH44" s="101"/>
      <c r="HI44" s="101"/>
      <c r="HJ44" s="101"/>
      <c r="HK44" s="101"/>
      <c r="HL44" s="101"/>
      <c r="HM44" s="101"/>
      <c r="HN44" s="101"/>
      <c r="HO44" s="101"/>
      <c r="HP44" s="101"/>
      <c r="HQ44" s="101"/>
      <c r="HR44" s="101"/>
      <c r="HS44" s="101"/>
      <c r="HT44" s="101"/>
      <c r="HU44" s="101"/>
      <c r="HV44" s="101"/>
      <c r="HW44" s="101"/>
      <c r="HX44" s="101"/>
      <c r="HY44" s="101"/>
      <c r="HZ44" s="101"/>
      <c r="IA44" s="101"/>
      <c r="IB44" s="101"/>
      <c r="IC44" s="101"/>
      <c r="ID44" s="101"/>
      <c r="IE44" s="101"/>
      <c r="IF44" s="101"/>
      <c r="IG44" s="101"/>
      <c r="IH44" s="101"/>
      <c r="II44" s="101"/>
      <c r="IJ44" s="101"/>
      <c r="IK44" s="101"/>
      <c r="IL44" s="101"/>
      <c r="IM44" s="101"/>
      <c r="IN44" s="101"/>
      <c r="IO44" s="101"/>
      <c r="IP44" s="101"/>
      <c r="IQ44" s="101"/>
      <c r="IR44" s="101"/>
      <c r="IS44" s="101"/>
      <c r="IT44" s="101"/>
      <c r="IU44" s="101"/>
    </row>
    <row r="45" spans="1:255" ht="12" customHeight="1">
      <c r="A45" s="32"/>
      <c r="B45" s="67" t="s">
        <v>19</v>
      </c>
      <c r="C45" s="68"/>
      <c r="D45" s="68"/>
      <c r="E45" s="68"/>
      <c r="F45" s="69"/>
      <c r="G45" s="70">
        <f>SUM(G38:G44)</f>
        <v>1036350</v>
      </c>
    </row>
    <row r="46" spans="1:255" ht="12" customHeight="1">
      <c r="A46" s="32"/>
      <c r="B46" s="106"/>
      <c r="C46" s="14"/>
      <c r="D46" s="14"/>
      <c r="E46" s="14"/>
      <c r="F46" s="15"/>
      <c r="G46" s="15"/>
    </row>
    <row r="47" spans="1:255" ht="12" customHeight="1">
      <c r="A47" s="5"/>
      <c r="B47" s="82" t="s">
        <v>20</v>
      </c>
      <c r="C47" s="83"/>
      <c r="D47" s="84"/>
      <c r="E47" s="84"/>
      <c r="F47" s="85"/>
      <c r="G47" s="86"/>
    </row>
    <row r="48" spans="1:255" ht="24" customHeight="1">
      <c r="A48" s="5"/>
      <c r="B48" s="87" t="s">
        <v>21</v>
      </c>
      <c r="C48" s="88" t="s">
        <v>22</v>
      </c>
      <c r="D48" s="88" t="s">
        <v>23</v>
      </c>
      <c r="E48" s="87" t="s">
        <v>12</v>
      </c>
      <c r="F48" s="88" t="s">
        <v>13</v>
      </c>
      <c r="G48" s="87" t="s">
        <v>14</v>
      </c>
    </row>
    <row r="49" spans="1:255" s="102" customFormat="1" ht="12" customHeight="1">
      <c r="A49" s="96"/>
      <c r="B49" s="103" t="s">
        <v>71</v>
      </c>
      <c r="C49" s="98"/>
      <c r="D49" s="98"/>
      <c r="E49" s="98"/>
      <c r="F49" s="99"/>
      <c r="G49" s="100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1"/>
      <c r="FF49" s="101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  <c r="HA49" s="101"/>
      <c r="HB49" s="101"/>
      <c r="HC49" s="101"/>
      <c r="HD49" s="101"/>
      <c r="HE49" s="101"/>
      <c r="HF49" s="101"/>
      <c r="HG49" s="101"/>
      <c r="HH49" s="101"/>
      <c r="HI49" s="101"/>
      <c r="HJ49" s="101"/>
      <c r="HK49" s="101"/>
      <c r="HL49" s="101"/>
      <c r="HM49" s="101"/>
      <c r="HN49" s="101"/>
      <c r="HO49" s="101"/>
      <c r="HP49" s="101"/>
      <c r="HQ49" s="101"/>
      <c r="HR49" s="101"/>
      <c r="HS49" s="101"/>
      <c r="HT49" s="101"/>
      <c r="HU49" s="101"/>
      <c r="HV49" s="101"/>
      <c r="HW49" s="101"/>
      <c r="HX49" s="101"/>
      <c r="HY49" s="101"/>
      <c r="HZ49" s="101"/>
      <c r="IA49" s="101"/>
      <c r="IB49" s="101"/>
      <c r="IC49" s="101"/>
      <c r="ID49" s="101"/>
      <c r="IE49" s="101"/>
      <c r="IF49" s="101"/>
      <c r="IG49" s="101"/>
      <c r="IH49" s="101"/>
      <c r="II49" s="101"/>
      <c r="IJ49" s="101"/>
      <c r="IK49" s="101"/>
      <c r="IL49" s="101"/>
      <c r="IM49" s="101"/>
      <c r="IN49" s="101"/>
      <c r="IO49" s="101"/>
      <c r="IP49" s="101"/>
      <c r="IQ49" s="101"/>
      <c r="IR49" s="101"/>
      <c r="IS49" s="101"/>
      <c r="IT49" s="101"/>
      <c r="IU49" s="101"/>
    </row>
    <row r="50" spans="1:255" s="102" customFormat="1" ht="12" customHeight="1">
      <c r="A50" s="96"/>
      <c r="B50" s="97" t="s">
        <v>72</v>
      </c>
      <c r="C50" s="98" t="s">
        <v>50</v>
      </c>
      <c r="D50" s="98">
        <v>200</v>
      </c>
      <c r="E50" s="98" t="s">
        <v>76</v>
      </c>
      <c r="F50" s="99">
        <v>1038</v>
      </c>
      <c r="G50" s="100">
        <f t="shared" ref="G50:G54" si="4">+D50*F50</f>
        <v>207600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1"/>
      <c r="FF50" s="101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  <c r="HA50" s="101"/>
      <c r="HB50" s="101"/>
      <c r="HC50" s="101"/>
      <c r="HD50" s="101"/>
      <c r="HE50" s="101"/>
      <c r="HF50" s="101"/>
      <c r="HG50" s="101"/>
      <c r="HH50" s="101"/>
      <c r="HI50" s="101"/>
      <c r="HJ50" s="101"/>
      <c r="HK50" s="101"/>
      <c r="HL50" s="101"/>
      <c r="HM50" s="101"/>
      <c r="HN50" s="101"/>
      <c r="HO50" s="101"/>
      <c r="HP50" s="101"/>
      <c r="HQ50" s="101"/>
      <c r="HR50" s="101"/>
      <c r="HS50" s="101"/>
      <c r="HT50" s="101"/>
      <c r="HU50" s="101"/>
      <c r="HV50" s="101"/>
      <c r="HW50" s="101"/>
      <c r="HX50" s="101"/>
      <c r="HY50" s="101"/>
      <c r="HZ50" s="101"/>
      <c r="IA50" s="101"/>
      <c r="IB50" s="101"/>
      <c r="IC50" s="101"/>
      <c r="ID50" s="101"/>
      <c r="IE50" s="101"/>
      <c r="IF50" s="101"/>
      <c r="IG50" s="101"/>
      <c r="IH50" s="101"/>
      <c r="II50" s="101"/>
      <c r="IJ50" s="101"/>
      <c r="IK50" s="101"/>
      <c r="IL50" s="101"/>
      <c r="IM50" s="101"/>
      <c r="IN50" s="101"/>
      <c r="IO50" s="101"/>
      <c r="IP50" s="101"/>
      <c r="IQ50" s="101"/>
      <c r="IR50" s="101"/>
      <c r="IS50" s="101"/>
      <c r="IT50" s="101"/>
      <c r="IU50" s="101"/>
    </row>
    <row r="51" spans="1:255" s="102" customFormat="1" ht="12" customHeight="1">
      <c r="A51" s="96"/>
      <c r="B51" s="97" t="s">
        <v>94</v>
      </c>
      <c r="C51" s="98" t="s">
        <v>50</v>
      </c>
      <c r="D51" s="98">
        <v>300</v>
      </c>
      <c r="E51" s="98" t="s">
        <v>128</v>
      </c>
      <c r="F51" s="99">
        <v>1282.8</v>
      </c>
      <c r="G51" s="100">
        <f t="shared" si="4"/>
        <v>384840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1"/>
      <c r="FF51" s="101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  <c r="HA51" s="101"/>
      <c r="HB51" s="101"/>
      <c r="HC51" s="101"/>
      <c r="HD51" s="101"/>
      <c r="HE51" s="101"/>
      <c r="HF51" s="101"/>
      <c r="HG51" s="101"/>
      <c r="HH51" s="101"/>
      <c r="HI51" s="101"/>
      <c r="HJ51" s="101"/>
      <c r="HK51" s="101"/>
      <c r="HL51" s="101"/>
      <c r="HM51" s="101"/>
      <c r="HN51" s="101"/>
      <c r="HO51" s="101"/>
      <c r="HP51" s="101"/>
      <c r="HQ51" s="101"/>
      <c r="HR51" s="101"/>
      <c r="HS51" s="101"/>
      <c r="HT51" s="101"/>
      <c r="HU51" s="101"/>
      <c r="HV51" s="101"/>
      <c r="HW51" s="101"/>
      <c r="HX51" s="101"/>
      <c r="HY51" s="101"/>
      <c r="HZ51" s="101"/>
      <c r="IA51" s="101"/>
      <c r="IB51" s="101"/>
      <c r="IC51" s="101"/>
      <c r="ID51" s="101"/>
      <c r="IE51" s="101"/>
      <c r="IF51" s="101"/>
      <c r="IG51" s="101"/>
      <c r="IH51" s="101"/>
      <c r="II51" s="101"/>
      <c r="IJ51" s="101"/>
      <c r="IK51" s="101"/>
      <c r="IL51" s="101"/>
      <c r="IM51" s="101"/>
      <c r="IN51" s="101"/>
      <c r="IO51" s="101"/>
      <c r="IP51" s="101"/>
      <c r="IQ51" s="101"/>
      <c r="IR51" s="101"/>
      <c r="IS51" s="101"/>
      <c r="IT51" s="101"/>
      <c r="IU51" s="101"/>
    </row>
    <row r="52" spans="1:255" s="102" customFormat="1" ht="12" customHeight="1">
      <c r="A52" s="96"/>
      <c r="B52" s="97" t="s">
        <v>74</v>
      </c>
      <c r="C52" s="98" t="s">
        <v>50</v>
      </c>
      <c r="D52" s="98">
        <v>100</v>
      </c>
      <c r="E52" s="98" t="s">
        <v>129</v>
      </c>
      <c r="F52" s="99">
        <v>1711.2</v>
      </c>
      <c r="G52" s="100">
        <f t="shared" si="4"/>
        <v>171120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01"/>
      <c r="EZ52" s="101"/>
      <c r="FA52" s="101"/>
      <c r="FB52" s="101"/>
      <c r="FC52" s="101"/>
      <c r="FD52" s="101"/>
      <c r="FE52" s="101"/>
      <c r="FF52" s="101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  <c r="HA52" s="101"/>
      <c r="HB52" s="101"/>
      <c r="HC52" s="101"/>
      <c r="HD52" s="101"/>
      <c r="HE52" s="101"/>
      <c r="HF52" s="101"/>
      <c r="HG52" s="101"/>
      <c r="HH52" s="101"/>
      <c r="HI52" s="101"/>
      <c r="HJ52" s="101"/>
      <c r="HK52" s="101"/>
      <c r="HL52" s="101"/>
      <c r="HM52" s="101"/>
      <c r="HN52" s="101"/>
      <c r="HO52" s="101"/>
      <c r="HP52" s="101"/>
      <c r="HQ52" s="101"/>
      <c r="HR52" s="101"/>
      <c r="HS52" s="101"/>
      <c r="HT52" s="101"/>
      <c r="HU52" s="101"/>
      <c r="HV52" s="101"/>
      <c r="HW52" s="101"/>
      <c r="HX52" s="101"/>
      <c r="HY52" s="101"/>
      <c r="HZ52" s="101"/>
      <c r="IA52" s="101"/>
      <c r="IB52" s="101"/>
      <c r="IC52" s="101"/>
      <c r="ID52" s="101"/>
      <c r="IE52" s="101"/>
      <c r="IF52" s="101"/>
      <c r="IG52" s="101"/>
      <c r="IH52" s="101"/>
      <c r="II52" s="101"/>
      <c r="IJ52" s="101"/>
      <c r="IK52" s="101"/>
      <c r="IL52" s="101"/>
      <c r="IM52" s="101"/>
      <c r="IN52" s="101"/>
      <c r="IO52" s="101"/>
      <c r="IP52" s="101"/>
      <c r="IQ52" s="101"/>
      <c r="IR52" s="101"/>
      <c r="IS52" s="101"/>
      <c r="IT52" s="101"/>
      <c r="IU52" s="101"/>
    </row>
    <row r="53" spans="1:255" s="102" customFormat="1" ht="12" customHeight="1">
      <c r="A53" s="96"/>
      <c r="B53" s="97" t="s">
        <v>77</v>
      </c>
      <c r="C53" s="98" t="s">
        <v>50</v>
      </c>
      <c r="D53" s="98">
        <v>175</v>
      </c>
      <c r="E53" s="98" t="s">
        <v>129</v>
      </c>
      <c r="F53" s="99">
        <v>871.2</v>
      </c>
      <c r="G53" s="100">
        <f t="shared" si="4"/>
        <v>152460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/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  <c r="IJ53" s="101"/>
      <c r="IK53" s="101"/>
      <c r="IL53" s="101"/>
      <c r="IM53" s="101"/>
      <c r="IN53" s="101"/>
      <c r="IO53" s="101"/>
      <c r="IP53" s="101"/>
      <c r="IQ53" s="101"/>
      <c r="IR53" s="101"/>
      <c r="IS53" s="101"/>
      <c r="IT53" s="101"/>
      <c r="IU53" s="101"/>
    </row>
    <row r="54" spans="1:255" s="102" customFormat="1" ht="12" customHeight="1">
      <c r="A54" s="96"/>
      <c r="B54" s="97" t="s">
        <v>73</v>
      </c>
      <c r="C54" s="98" t="s">
        <v>50</v>
      </c>
      <c r="D54" s="98">
        <v>75</v>
      </c>
      <c r="E54" s="98" t="s">
        <v>129</v>
      </c>
      <c r="F54" s="99">
        <v>1566</v>
      </c>
      <c r="G54" s="100">
        <f t="shared" si="4"/>
        <v>117450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01"/>
      <c r="EZ54" s="101"/>
      <c r="FA54" s="101"/>
      <c r="FB54" s="101"/>
      <c r="FC54" s="101"/>
      <c r="FD54" s="101"/>
      <c r="FE54" s="101"/>
      <c r="FF54" s="101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HQ54" s="101"/>
      <c r="HR54" s="101"/>
      <c r="HS54" s="101"/>
      <c r="HT54" s="101"/>
      <c r="HU54" s="101"/>
      <c r="HV54" s="101"/>
      <c r="HW54" s="101"/>
      <c r="HX54" s="101"/>
      <c r="HY54" s="101"/>
      <c r="HZ54" s="101"/>
      <c r="IA54" s="101"/>
      <c r="IB54" s="101"/>
      <c r="IC54" s="101"/>
      <c r="ID54" s="101"/>
      <c r="IE54" s="101"/>
      <c r="IF54" s="101"/>
      <c r="IG54" s="101"/>
      <c r="IH54" s="101"/>
      <c r="II54" s="101"/>
      <c r="IJ54" s="101"/>
      <c r="IK54" s="101"/>
      <c r="IL54" s="101"/>
      <c r="IM54" s="101"/>
      <c r="IN54" s="101"/>
      <c r="IO54" s="101"/>
      <c r="IP54" s="101"/>
      <c r="IQ54" s="101"/>
      <c r="IR54" s="101"/>
      <c r="IS54" s="101"/>
      <c r="IT54" s="101"/>
      <c r="IU54" s="101"/>
    </row>
    <row r="55" spans="1:255" s="102" customFormat="1" ht="12" customHeight="1">
      <c r="A55" s="96"/>
      <c r="B55" s="97" t="s">
        <v>75</v>
      </c>
      <c r="C55" s="98" t="s">
        <v>50</v>
      </c>
      <c r="D55" s="98">
        <v>50</v>
      </c>
      <c r="E55" s="98" t="s">
        <v>129</v>
      </c>
      <c r="F55" s="99">
        <v>1932.4</v>
      </c>
      <c r="G55" s="100">
        <f t="shared" ref="G55" si="5">+D55*F55</f>
        <v>96620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1"/>
      <c r="FF55" s="101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1"/>
      <c r="HG55" s="101"/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1"/>
      <c r="HV55" s="101"/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1"/>
      <c r="IK55" s="101"/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</row>
    <row r="56" spans="1:255" s="102" customFormat="1" ht="12" customHeight="1">
      <c r="A56" s="96"/>
      <c r="B56" s="103" t="s">
        <v>78</v>
      </c>
      <c r="C56" s="98"/>
      <c r="D56" s="98"/>
      <c r="E56" s="98"/>
      <c r="F56" s="99"/>
      <c r="G56" s="100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01"/>
      <c r="EZ56" s="101"/>
      <c r="FA56" s="101"/>
      <c r="FB56" s="101"/>
      <c r="FC56" s="101"/>
      <c r="FD56" s="101"/>
      <c r="FE56" s="101"/>
      <c r="FF56" s="101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1"/>
      <c r="HG56" s="101"/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1"/>
      <c r="HV56" s="101"/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1"/>
      <c r="IK56" s="101"/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</row>
    <row r="57" spans="1:255" s="102" customFormat="1" ht="12" customHeight="1">
      <c r="A57" s="96"/>
      <c r="B57" s="97" t="s">
        <v>96</v>
      </c>
      <c r="C57" s="98" t="s">
        <v>50</v>
      </c>
      <c r="D57" s="98">
        <v>10</v>
      </c>
      <c r="E57" s="98" t="s">
        <v>97</v>
      </c>
      <c r="F57" s="99">
        <v>17146</v>
      </c>
      <c r="G57" s="100">
        <f t="shared" ref="G57:G58" si="6">+D57*F57</f>
        <v>171460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  <c r="IU57" s="101"/>
    </row>
    <row r="58" spans="1:255" s="102" customFormat="1" ht="12" customHeight="1">
      <c r="A58" s="96"/>
      <c r="B58" s="97" t="s">
        <v>130</v>
      </c>
      <c r="C58" s="98" t="s">
        <v>54</v>
      </c>
      <c r="D58" s="98">
        <v>6</v>
      </c>
      <c r="E58" s="98" t="s">
        <v>97</v>
      </c>
      <c r="F58" s="99">
        <v>23660</v>
      </c>
      <c r="G58" s="100">
        <f t="shared" si="6"/>
        <v>141960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</row>
    <row r="59" spans="1:255" s="102" customFormat="1" ht="12" customHeight="1">
      <c r="A59" s="96"/>
      <c r="B59" s="103" t="s">
        <v>79</v>
      </c>
      <c r="C59" s="98"/>
      <c r="D59" s="98"/>
      <c r="E59" s="98"/>
      <c r="F59" s="99"/>
      <c r="G59" s="100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101"/>
      <c r="IS59" s="101"/>
      <c r="IT59" s="101"/>
      <c r="IU59" s="101"/>
    </row>
    <row r="60" spans="1:255" s="102" customFormat="1" ht="12" customHeight="1">
      <c r="A60" s="96"/>
      <c r="B60" s="97" t="s">
        <v>131</v>
      </c>
      <c r="C60" s="98" t="s">
        <v>54</v>
      </c>
      <c r="D60" s="98">
        <v>2</v>
      </c>
      <c r="E60" s="98" t="s">
        <v>99</v>
      </c>
      <c r="F60" s="99">
        <v>47150</v>
      </c>
      <c r="G60" s="100">
        <f t="shared" ref="G60:G64" si="7">+D60*F60</f>
        <v>94300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</row>
    <row r="61" spans="1:255" s="102" customFormat="1" ht="12" customHeight="1">
      <c r="A61" s="96"/>
      <c r="B61" s="97" t="s">
        <v>98</v>
      </c>
      <c r="C61" s="98" t="s">
        <v>50</v>
      </c>
      <c r="D61" s="98">
        <v>1</v>
      </c>
      <c r="E61" s="98" t="s">
        <v>104</v>
      </c>
      <c r="F61" s="99">
        <v>76560</v>
      </c>
      <c r="G61" s="100">
        <f t="shared" si="7"/>
        <v>76560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</row>
    <row r="62" spans="1:255" s="102" customFormat="1" ht="12" customHeight="1">
      <c r="A62" s="96"/>
      <c r="B62" s="97" t="s">
        <v>132</v>
      </c>
      <c r="C62" s="98" t="s">
        <v>54</v>
      </c>
      <c r="D62" s="98">
        <v>100</v>
      </c>
      <c r="E62" s="98" t="s">
        <v>99</v>
      </c>
      <c r="F62" s="99">
        <v>2663.560975609756</v>
      </c>
      <c r="G62" s="100">
        <f t="shared" si="7"/>
        <v>266356.09756097558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01"/>
      <c r="EZ62" s="101"/>
      <c r="FA62" s="101"/>
      <c r="FB62" s="101"/>
      <c r="FC62" s="101"/>
      <c r="FD62" s="101"/>
      <c r="FE62" s="101"/>
      <c r="FF62" s="101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  <c r="HA62" s="101"/>
      <c r="HB62" s="101"/>
      <c r="HC62" s="101"/>
      <c r="HD62" s="101"/>
      <c r="HE62" s="101"/>
      <c r="HF62" s="101"/>
      <c r="HG62" s="101"/>
      <c r="HH62" s="101"/>
      <c r="HI62" s="101"/>
      <c r="HJ62" s="101"/>
      <c r="HK62" s="101"/>
      <c r="HL62" s="101"/>
      <c r="HM62" s="101"/>
      <c r="HN62" s="101"/>
      <c r="HO62" s="101"/>
      <c r="HP62" s="101"/>
      <c r="HQ62" s="101"/>
      <c r="HR62" s="101"/>
      <c r="HS62" s="101"/>
      <c r="HT62" s="101"/>
      <c r="HU62" s="101"/>
      <c r="HV62" s="101"/>
      <c r="HW62" s="101"/>
      <c r="HX62" s="101"/>
      <c r="HY62" s="101"/>
      <c r="HZ62" s="101"/>
      <c r="IA62" s="101"/>
      <c r="IB62" s="101"/>
      <c r="IC62" s="101"/>
      <c r="ID62" s="101"/>
      <c r="IE62" s="101"/>
      <c r="IF62" s="101"/>
      <c r="IG62" s="101"/>
      <c r="IH62" s="101"/>
      <c r="II62" s="101"/>
      <c r="IJ62" s="101"/>
      <c r="IK62" s="101"/>
      <c r="IL62" s="101"/>
      <c r="IM62" s="101"/>
      <c r="IN62" s="101"/>
      <c r="IO62" s="101"/>
      <c r="IP62" s="101"/>
      <c r="IQ62" s="101"/>
      <c r="IR62" s="101"/>
      <c r="IS62" s="101"/>
      <c r="IT62" s="101"/>
      <c r="IU62" s="101"/>
    </row>
    <row r="63" spans="1:255" s="102" customFormat="1" ht="12" customHeight="1">
      <c r="A63" s="96"/>
      <c r="B63" s="97" t="s">
        <v>133</v>
      </c>
      <c r="C63" s="98" t="s">
        <v>54</v>
      </c>
      <c r="D63" s="98">
        <v>1.2</v>
      </c>
      <c r="E63" s="98" t="s">
        <v>134</v>
      </c>
      <c r="F63" s="99">
        <v>51310</v>
      </c>
      <c r="G63" s="100">
        <f t="shared" si="7"/>
        <v>61572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</row>
    <row r="64" spans="1:255" s="102" customFormat="1" ht="12" customHeight="1">
      <c r="A64" s="96"/>
      <c r="B64" s="97" t="s">
        <v>100</v>
      </c>
      <c r="C64" s="98" t="s">
        <v>50</v>
      </c>
      <c r="D64" s="98">
        <v>3</v>
      </c>
      <c r="E64" s="98" t="s">
        <v>76</v>
      </c>
      <c r="F64" s="99">
        <v>41120</v>
      </c>
      <c r="G64" s="100">
        <f t="shared" si="7"/>
        <v>123360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01"/>
      <c r="HK64" s="101"/>
      <c r="HL64" s="101"/>
      <c r="HM64" s="101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01"/>
      <c r="HY64" s="101"/>
      <c r="HZ64" s="101"/>
      <c r="IA64" s="101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01"/>
      <c r="IM64" s="101"/>
      <c r="IN64" s="101"/>
      <c r="IO64" s="101"/>
      <c r="IP64" s="101"/>
      <c r="IQ64" s="101"/>
      <c r="IR64" s="101"/>
      <c r="IS64" s="101"/>
      <c r="IT64" s="101"/>
      <c r="IU64" s="101"/>
    </row>
    <row r="65" spans="1:255" s="102" customFormat="1" ht="12" customHeight="1">
      <c r="A65" s="96"/>
      <c r="B65" s="103" t="s">
        <v>80</v>
      </c>
      <c r="C65" s="98"/>
      <c r="D65" s="98"/>
      <c r="E65" s="98"/>
      <c r="F65" s="99"/>
      <c r="G65" s="100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01"/>
      <c r="EZ65" s="101"/>
      <c r="FA65" s="101"/>
      <c r="FB65" s="101"/>
      <c r="FC65" s="101"/>
      <c r="FD65" s="101"/>
      <c r="FE65" s="101"/>
      <c r="FF65" s="101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  <c r="HA65" s="101"/>
      <c r="HB65" s="101"/>
      <c r="HC65" s="101"/>
      <c r="HD65" s="101"/>
      <c r="HE65" s="101"/>
      <c r="HF65" s="101"/>
      <c r="HG65" s="101"/>
      <c r="HH65" s="101"/>
      <c r="HI65" s="101"/>
      <c r="HJ65" s="101"/>
      <c r="HK65" s="101"/>
      <c r="HL65" s="101"/>
      <c r="HM65" s="101"/>
      <c r="HN65" s="101"/>
      <c r="HO65" s="101"/>
      <c r="HP65" s="101"/>
      <c r="HQ65" s="101"/>
      <c r="HR65" s="101"/>
      <c r="HS65" s="101"/>
      <c r="HT65" s="101"/>
      <c r="HU65" s="101"/>
      <c r="HV65" s="101"/>
      <c r="HW65" s="101"/>
      <c r="HX65" s="101"/>
      <c r="HY65" s="101"/>
      <c r="HZ65" s="101"/>
      <c r="IA65" s="101"/>
      <c r="IB65" s="101"/>
      <c r="IC65" s="101"/>
      <c r="ID65" s="101"/>
      <c r="IE65" s="101"/>
      <c r="IF65" s="101"/>
      <c r="IG65" s="101"/>
      <c r="IH65" s="101"/>
      <c r="II65" s="101"/>
      <c r="IJ65" s="101"/>
      <c r="IK65" s="101"/>
      <c r="IL65" s="101"/>
      <c r="IM65" s="101"/>
      <c r="IN65" s="101"/>
      <c r="IO65" s="101"/>
      <c r="IP65" s="101"/>
      <c r="IQ65" s="101"/>
      <c r="IR65" s="101"/>
      <c r="IS65" s="101"/>
      <c r="IT65" s="101"/>
      <c r="IU65" s="101"/>
    </row>
    <row r="66" spans="1:255" s="102" customFormat="1" ht="12" customHeight="1">
      <c r="A66" s="96"/>
      <c r="B66" s="97" t="s">
        <v>81</v>
      </c>
      <c r="C66" s="98" t="s">
        <v>54</v>
      </c>
      <c r="D66" s="98">
        <v>4</v>
      </c>
      <c r="E66" s="98" t="s">
        <v>82</v>
      </c>
      <c r="F66" s="99">
        <v>71380</v>
      </c>
      <c r="G66" s="100">
        <f t="shared" ref="G66:G68" si="8">+D66*F66</f>
        <v>285520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</row>
    <row r="67" spans="1:255" s="102" customFormat="1" ht="12" customHeight="1">
      <c r="A67" s="96"/>
      <c r="B67" s="97" t="s">
        <v>135</v>
      </c>
      <c r="C67" s="98" t="s">
        <v>54</v>
      </c>
      <c r="D67" s="98">
        <v>1</v>
      </c>
      <c r="E67" s="98" t="s">
        <v>95</v>
      </c>
      <c r="F67" s="99">
        <v>94450</v>
      </c>
      <c r="G67" s="100">
        <f t="shared" si="8"/>
        <v>94450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</row>
    <row r="68" spans="1:255" s="102" customFormat="1" ht="12" customHeight="1">
      <c r="A68" s="96"/>
      <c r="B68" s="97" t="s">
        <v>83</v>
      </c>
      <c r="C68" s="98" t="s">
        <v>50</v>
      </c>
      <c r="D68" s="98">
        <v>5</v>
      </c>
      <c r="E68" s="98" t="s">
        <v>101</v>
      </c>
      <c r="F68" s="99">
        <v>18069.2</v>
      </c>
      <c r="G68" s="100">
        <f t="shared" si="8"/>
        <v>90346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</row>
    <row r="69" spans="1:255" s="102" customFormat="1" ht="12" customHeight="1">
      <c r="A69" s="96"/>
      <c r="B69" s="97" t="s">
        <v>102</v>
      </c>
      <c r="C69" s="98" t="s">
        <v>50</v>
      </c>
      <c r="D69" s="98">
        <v>2</v>
      </c>
      <c r="E69" s="98" t="s">
        <v>103</v>
      </c>
      <c r="F69" s="99">
        <v>12480</v>
      </c>
      <c r="G69" s="100">
        <f t="shared" ref="G69:G72" si="9">+D69*F69</f>
        <v>24960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</row>
    <row r="70" spans="1:255" s="102" customFormat="1" ht="12" customHeight="1">
      <c r="A70" s="96"/>
      <c r="B70" s="97" t="s">
        <v>105</v>
      </c>
      <c r="C70" s="98" t="s">
        <v>54</v>
      </c>
      <c r="D70" s="98">
        <v>0.5</v>
      </c>
      <c r="E70" s="98" t="s">
        <v>93</v>
      </c>
      <c r="F70" s="99">
        <v>10350</v>
      </c>
      <c r="G70" s="100">
        <f t="shared" si="9"/>
        <v>5175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01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</row>
    <row r="71" spans="1:255" s="102" customFormat="1" ht="12" customHeight="1">
      <c r="A71" s="96"/>
      <c r="B71" s="97" t="s">
        <v>106</v>
      </c>
      <c r="C71" s="98" t="s">
        <v>54</v>
      </c>
      <c r="D71" s="98">
        <v>2</v>
      </c>
      <c r="E71" s="98" t="s">
        <v>107</v>
      </c>
      <c r="F71" s="99">
        <v>22310</v>
      </c>
      <c r="G71" s="100">
        <f t="shared" si="9"/>
        <v>44620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01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</row>
    <row r="72" spans="1:255" s="102" customFormat="1" ht="12" customHeight="1">
      <c r="A72" s="96"/>
      <c r="B72" s="97" t="s">
        <v>108</v>
      </c>
      <c r="C72" s="98" t="s">
        <v>54</v>
      </c>
      <c r="D72" s="98">
        <v>2</v>
      </c>
      <c r="E72" s="98" t="s">
        <v>76</v>
      </c>
      <c r="F72" s="99">
        <v>27470</v>
      </c>
      <c r="G72" s="100">
        <f t="shared" si="9"/>
        <v>54940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1"/>
      <c r="FF72" s="101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</row>
    <row r="73" spans="1:255" ht="11.25" customHeight="1">
      <c r="B73" s="16" t="s">
        <v>24</v>
      </c>
      <c r="C73" s="17"/>
      <c r="D73" s="17"/>
      <c r="E73" s="17"/>
      <c r="F73" s="18"/>
      <c r="G73" s="19">
        <f>SUM(G49:G72)</f>
        <v>2665669.0975609757</v>
      </c>
    </row>
    <row r="74" spans="1:255" ht="11.25" customHeight="1">
      <c r="B74" s="106"/>
      <c r="C74" s="14"/>
      <c r="D74" s="14"/>
      <c r="E74" s="20"/>
      <c r="F74" s="15"/>
      <c r="G74" s="15"/>
    </row>
    <row r="75" spans="1:255" ht="12" customHeight="1">
      <c r="A75" s="5"/>
      <c r="B75" s="82" t="s">
        <v>25</v>
      </c>
      <c r="C75" s="83"/>
      <c r="D75" s="84"/>
      <c r="E75" s="84"/>
      <c r="F75" s="85"/>
      <c r="G75" s="86"/>
    </row>
    <row r="76" spans="1:255" ht="24" customHeight="1">
      <c r="A76" s="5"/>
      <c r="B76" s="87" t="s">
        <v>26</v>
      </c>
      <c r="C76" s="88" t="s">
        <v>22</v>
      </c>
      <c r="D76" s="88" t="s">
        <v>23</v>
      </c>
      <c r="E76" s="87" t="s">
        <v>12</v>
      </c>
      <c r="F76" s="88" t="s">
        <v>13</v>
      </c>
      <c r="G76" s="87" t="s">
        <v>14</v>
      </c>
    </row>
    <row r="77" spans="1:255" ht="15">
      <c r="A77" s="5"/>
      <c r="B77" s="111" t="s">
        <v>84</v>
      </c>
      <c r="C77" s="112" t="s">
        <v>136</v>
      </c>
      <c r="D77" s="130">
        <v>1</v>
      </c>
      <c r="E77" s="112" t="s">
        <v>137</v>
      </c>
      <c r="F77" s="113">
        <v>200000</v>
      </c>
      <c r="G77" s="100">
        <f t="shared" ref="G77:G78" si="10">+F77*D77</f>
        <v>200000</v>
      </c>
    </row>
    <row r="78" spans="1:255" s="102" customFormat="1" ht="12" customHeight="1">
      <c r="A78" s="96"/>
      <c r="B78" s="111" t="s">
        <v>138</v>
      </c>
      <c r="C78" s="112" t="s">
        <v>136</v>
      </c>
      <c r="D78" s="130">
        <v>2</v>
      </c>
      <c r="E78" s="112" t="s">
        <v>137</v>
      </c>
      <c r="F78" s="113">
        <v>100000</v>
      </c>
      <c r="G78" s="100">
        <f t="shared" si="10"/>
        <v>200000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</row>
    <row r="79" spans="1:255" ht="11.25" customHeight="1">
      <c r="B79" s="16" t="s">
        <v>27</v>
      </c>
      <c r="C79" s="17"/>
      <c r="D79" s="17"/>
      <c r="E79" s="17"/>
      <c r="F79" s="18"/>
      <c r="G79" s="19">
        <f>SUM(G77:G78)</f>
        <v>400000</v>
      </c>
    </row>
    <row r="80" spans="1:255" ht="11.25" customHeight="1">
      <c r="B80" s="35"/>
      <c r="C80" s="35"/>
      <c r="D80" s="35"/>
      <c r="E80" s="35"/>
      <c r="F80" s="36"/>
      <c r="G80" s="36"/>
    </row>
    <row r="81" spans="1:255" ht="11.25" customHeight="1">
      <c r="B81" s="37" t="s">
        <v>28</v>
      </c>
      <c r="C81" s="38"/>
      <c r="D81" s="38"/>
      <c r="E81" s="38"/>
      <c r="F81" s="38"/>
      <c r="G81" s="39">
        <f>G29+G34+G45+G73+G79</f>
        <v>6277019.0975609757</v>
      </c>
    </row>
    <row r="82" spans="1:255" ht="11.25" customHeight="1">
      <c r="B82" s="40" t="s">
        <v>29</v>
      </c>
      <c r="C82" s="22"/>
      <c r="D82" s="22"/>
      <c r="E82" s="22"/>
      <c r="F82" s="22"/>
      <c r="G82" s="41">
        <f>G81*0.05</f>
        <v>313850.9548780488</v>
      </c>
    </row>
    <row r="83" spans="1:255" ht="11.25" customHeight="1">
      <c r="B83" s="42" t="s">
        <v>30</v>
      </c>
      <c r="C83" s="21"/>
      <c r="D83" s="21"/>
      <c r="E83" s="21"/>
      <c r="F83" s="21"/>
      <c r="G83" s="43">
        <f>G82+G81</f>
        <v>6590870.0524390247</v>
      </c>
    </row>
    <row r="84" spans="1:255" ht="11.25" customHeight="1">
      <c r="B84" s="40" t="s">
        <v>31</v>
      </c>
      <c r="C84" s="22"/>
      <c r="D84" s="22"/>
      <c r="E84" s="22"/>
      <c r="F84" s="22"/>
      <c r="G84" s="41">
        <f>G12</f>
        <v>10120000</v>
      </c>
    </row>
    <row r="85" spans="1:255" ht="11.25" customHeight="1">
      <c r="B85" s="44" t="s">
        <v>32</v>
      </c>
      <c r="C85" s="45"/>
      <c r="D85" s="45"/>
      <c r="E85" s="45"/>
      <c r="F85" s="45"/>
      <c r="G85" s="46">
        <f>G84-G83</f>
        <v>3529129.9475609753</v>
      </c>
    </row>
    <row r="86" spans="1:255" ht="11.25" customHeight="1">
      <c r="B86" s="33" t="s">
        <v>33</v>
      </c>
      <c r="C86" s="34"/>
      <c r="D86" s="34"/>
      <c r="E86" s="34"/>
      <c r="F86" s="34"/>
      <c r="G86" s="29"/>
    </row>
    <row r="87" spans="1:255" ht="11.25" customHeight="1" thickBot="1">
      <c r="B87" s="47"/>
      <c r="C87" s="34"/>
      <c r="D87" s="34"/>
      <c r="E87" s="34"/>
      <c r="F87" s="34"/>
      <c r="G87" s="29"/>
    </row>
    <row r="88" spans="1:255" s="92" customFormat="1" ht="12" customHeight="1">
      <c r="A88" s="89"/>
      <c r="B88" s="59" t="s">
        <v>34</v>
      </c>
      <c r="C88" s="90"/>
      <c r="D88" s="90"/>
      <c r="E88" s="90"/>
      <c r="F88" s="90"/>
      <c r="G88" s="91"/>
    </row>
    <row r="89" spans="1:255" s="92" customFormat="1" ht="12" customHeight="1">
      <c r="A89" s="89"/>
      <c r="B89" s="114" t="s">
        <v>85</v>
      </c>
      <c r="C89" s="115"/>
      <c r="D89" s="115"/>
      <c r="E89" s="115"/>
      <c r="F89" s="115"/>
      <c r="G89" s="116"/>
    </row>
    <row r="90" spans="1:255" s="92" customFormat="1" ht="12" customHeight="1">
      <c r="A90" s="89"/>
      <c r="B90" s="114" t="s">
        <v>86</v>
      </c>
      <c r="C90" s="115"/>
      <c r="D90" s="115"/>
      <c r="E90" s="115"/>
      <c r="F90" s="115"/>
      <c r="G90" s="116"/>
    </row>
    <row r="91" spans="1:255" s="92" customFormat="1" ht="12" customHeight="1">
      <c r="A91" s="89"/>
      <c r="B91" s="114" t="s">
        <v>139</v>
      </c>
      <c r="C91" s="115"/>
      <c r="D91" s="115"/>
      <c r="E91" s="115"/>
      <c r="F91" s="115"/>
      <c r="G91" s="116"/>
    </row>
    <row r="92" spans="1:255" s="92" customFormat="1" ht="12" customHeight="1">
      <c r="A92" s="89"/>
      <c r="B92" s="114" t="s">
        <v>87</v>
      </c>
      <c r="C92" s="115"/>
      <c r="D92" s="115"/>
      <c r="E92" s="115"/>
      <c r="F92" s="115"/>
      <c r="G92" s="116"/>
    </row>
    <row r="93" spans="1:255" s="92" customFormat="1" ht="12" customHeight="1">
      <c r="B93" s="114" t="s">
        <v>88</v>
      </c>
      <c r="C93" s="117"/>
      <c r="D93" s="117"/>
      <c r="E93" s="117"/>
      <c r="F93" s="117"/>
      <c r="G93" s="118"/>
    </row>
    <row r="94" spans="1:255" s="92" customFormat="1" ht="12" customHeight="1">
      <c r="B94" s="131" t="s">
        <v>140</v>
      </c>
      <c r="C94" s="132"/>
      <c r="D94" s="132"/>
      <c r="E94" s="132"/>
      <c r="F94" s="132"/>
      <c r="G94" s="133"/>
    </row>
    <row r="95" spans="1:255" s="92" customFormat="1" ht="12" customHeight="1" thickBot="1">
      <c r="B95" s="134" t="s">
        <v>141</v>
      </c>
      <c r="C95" s="135"/>
      <c r="D95" s="135"/>
      <c r="E95" s="135"/>
      <c r="F95" s="135"/>
      <c r="G95" s="136"/>
    </row>
    <row r="96" spans="1:255" s="95" customFormat="1" ht="9">
      <c r="A96" s="93"/>
      <c r="B96" s="57"/>
      <c r="C96" s="31"/>
      <c r="D96" s="31"/>
      <c r="E96" s="31"/>
      <c r="F96" s="31"/>
      <c r="G96" s="94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3"/>
      <c r="FG96" s="93"/>
      <c r="FH96" s="93"/>
      <c r="FI96" s="93"/>
      <c r="FJ96" s="93"/>
      <c r="FK96" s="93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  <c r="GF96" s="93"/>
      <c r="GG96" s="93"/>
      <c r="GH96" s="93"/>
      <c r="GI96" s="93"/>
      <c r="GJ96" s="93"/>
      <c r="GK96" s="93"/>
      <c r="GL96" s="93"/>
      <c r="GM96" s="93"/>
      <c r="GN96" s="93"/>
      <c r="GO96" s="93"/>
      <c r="GP96" s="93"/>
      <c r="GQ96" s="93"/>
      <c r="GR96" s="93"/>
      <c r="GS96" s="93"/>
      <c r="GT96" s="93"/>
      <c r="GU96" s="93"/>
      <c r="GV96" s="93"/>
      <c r="GW96" s="93"/>
      <c r="GX96" s="93"/>
      <c r="GY96" s="93"/>
      <c r="GZ96" s="93"/>
      <c r="HA96" s="93"/>
      <c r="HB96" s="93"/>
      <c r="HC96" s="93"/>
      <c r="HD96" s="93"/>
      <c r="HE96" s="93"/>
      <c r="HF96" s="93"/>
      <c r="HG96" s="93"/>
      <c r="HH96" s="93"/>
      <c r="HI96" s="93"/>
      <c r="HJ96" s="93"/>
      <c r="HK96" s="93"/>
      <c r="HL96" s="93"/>
      <c r="HM96" s="93"/>
      <c r="HN96" s="93"/>
      <c r="HO96" s="93"/>
      <c r="HP96" s="93"/>
      <c r="HQ96" s="93"/>
      <c r="HR96" s="93"/>
      <c r="HS96" s="93"/>
      <c r="HT96" s="93"/>
      <c r="HU96" s="93"/>
      <c r="HV96" s="93"/>
      <c r="HW96" s="93"/>
      <c r="HX96" s="93"/>
      <c r="HY96" s="93"/>
      <c r="HZ96" s="93"/>
      <c r="IA96" s="93"/>
      <c r="IB96" s="93"/>
      <c r="IC96" s="93"/>
      <c r="ID96" s="93"/>
      <c r="IE96" s="93"/>
      <c r="IF96" s="93"/>
      <c r="IG96" s="93"/>
      <c r="IH96" s="93"/>
      <c r="II96" s="93"/>
      <c r="IJ96" s="93"/>
      <c r="IK96" s="93"/>
      <c r="IL96" s="93"/>
      <c r="IM96" s="93"/>
      <c r="IN96" s="93"/>
      <c r="IO96" s="93"/>
      <c r="IP96" s="93"/>
      <c r="IQ96" s="93"/>
      <c r="IR96" s="93"/>
      <c r="IS96" s="93"/>
      <c r="IT96" s="93"/>
      <c r="IU96" s="93"/>
    </row>
    <row r="97" spans="2:7" ht="11.25" customHeight="1" thickBot="1">
      <c r="B97" s="119" t="s">
        <v>35</v>
      </c>
      <c r="C97" s="120"/>
      <c r="D97" s="56"/>
      <c r="E97" s="23"/>
      <c r="F97" s="23"/>
      <c r="G97" s="29"/>
    </row>
    <row r="98" spans="2:7" ht="11.25" customHeight="1">
      <c r="B98" s="49" t="s">
        <v>26</v>
      </c>
      <c r="C98" s="24" t="s">
        <v>36</v>
      </c>
      <c r="D98" s="50" t="s">
        <v>37</v>
      </c>
      <c r="E98" s="23"/>
      <c r="F98" s="23"/>
      <c r="G98" s="29"/>
    </row>
    <row r="99" spans="2:7" ht="11.25" customHeight="1">
      <c r="B99" s="51" t="s">
        <v>38</v>
      </c>
      <c r="C99" s="25">
        <f>+G29</f>
        <v>2175000</v>
      </c>
      <c r="D99" s="52">
        <f>(C99/C105)</f>
        <v>0.33000195462738902</v>
      </c>
      <c r="E99" s="23"/>
      <c r="F99" s="23"/>
      <c r="G99" s="29"/>
    </row>
    <row r="100" spans="2:7" ht="11.25" customHeight="1">
      <c r="B100" s="51" t="s">
        <v>55</v>
      </c>
      <c r="C100" s="25">
        <f>+G34</f>
        <v>0</v>
      </c>
      <c r="D100" s="52">
        <f>(C100/C105)</f>
        <v>0</v>
      </c>
      <c r="E100" s="23"/>
      <c r="F100" s="23"/>
      <c r="G100" s="29"/>
    </row>
    <row r="101" spans="2:7" ht="11.25" customHeight="1">
      <c r="B101" s="51" t="s">
        <v>39</v>
      </c>
      <c r="C101" s="25">
        <f>+G45</f>
        <v>1036350</v>
      </c>
      <c r="D101" s="52">
        <f>(C101/C105)</f>
        <v>0.15724024169107798</v>
      </c>
      <c r="E101" s="23"/>
      <c r="F101" s="23"/>
      <c r="G101" s="29"/>
    </row>
    <row r="102" spans="2:7" ht="11.25" customHeight="1">
      <c r="B102" s="51" t="s">
        <v>21</v>
      </c>
      <c r="C102" s="25">
        <f>+G73</f>
        <v>2665669.0975609757</v>
      </c>
      <c r="D102" s="52">
        <f>(C102/C105)</f>
        <v>0.40444874141836784</v>
      </c>
      <c r="E102" s="23"/>
      <c r="F102" s="23"/>
      <c r="G102" s="29"/>
    </row>
    <row r="103" spans="2:7" ht="11.25" customHeight="1">
      <c r="B103" s="51" t="s">
        <v>40</v>
      </c>
      <c r="C103" s="26">
        <f>+G79</f>
        <v>400000</v>
      </c>
      <c r="D103" s="52">
        <f>(C103/C105)</f>
        <v>6.0690014644117517E-2</v>
      </c>
      <c r="E103" s="28"/>
      <c r="F103" s="28"/>
      <c r="G103" s="29"/>
    </row>
    <row r="104" spans="2:7" ht="11.25" customHeight="1">
      <c r="B104" s="51" t="s">
        <v>41</v>
      </c>
      <c r="C104" s="26">
        <f>+G82</f>
        <v>313850.9548780488</v>
      </c>
      <c r="D104" s="52">
        <f>(C104/C105)</f>
        <v>4.7619047619047616E-2</v>
      </c>
      <c r="E104" s="28"/>
      <c r="F104" s="28"/>
      <c r="G104" s="29"/>
    </row>
    <row r="105" spans="2:7" ht="11.25" customHeight="1" thickBot="1">
      <c r="B105" s="53" t="s">
        <v>42</v>
      </c>
      <c r="C105" s="54">
        <f>SUM(C99:C104)</f>
        <v>6590870.0524390247</v>
      </c>
      <c r="D105" s="55">
        <f>SUM(D99:D104)</f>
        <v>1</v>
      </c>
      <c r="E105" s="28"/>
      <c r="F105" s="28"/>
      <c r="G105" s="29"/>
    </row>
    <row r="106" spans="2:7" ht="11.25" customHeight="1">
      <c r="B106" s="47"/>
      <c r="C106" s="34"/>
      <c r="D106" s="34"/>
      <c r="E106" s="34"/>
      <c r="F106" s="34"/>
      <c r="G106" s="29"/>
    </row>
    <row r="107" spans="2:7" ht="11.25" customHeight="1">
      <c r="B107" s="48"/>
      <c r="C107" s="34"/>
      <c r="D107" s="34"/>
      <c r="E107" s="34"/>
      <c r="F107" s="34"/>
      <c r="G107" s="29"/>
    </row>
    <row r="108" spans="2:7" ht="11.25" customHeight="1" thickBot="1">
      <c r="B108" s="61"/>
      <c r="C108" s="62" t="s">
        <v>56</v>
      </c>
      <c r="D108" s="63"/>
      <c r="E108" s="64"/>
      <c r="F108" s="27"/>
      <c r="G108" s="29"/>
    </row>
    <row r="109" spans="2:7" ht="11.25" customHeight="1">
      <c r="B109" s="65" t="s">
        <v>47</v>
      </c>
      <c r="C109" s="104">
        <v>21000</v>
      </c>
      <c r="D109" s="104">
        <v>23000</v>
      </c>
      <c r="E109" s="105">
        <v>25000</v>
      </c>
      <c r="F109" s="60"/>
      <c r="G109" s="30"/>
    </row>
    <row r="110" spans="2:7" ht="11.25" customHeight="1" thickBot="1">
      <c r="B110" s="53" t="s">
        <v>57</v>
      </c>
      <c r="C110" s="71">
        <f>(G83/C109)</f>
        <v>313.85095487804881</v>
      </c>
      <c r="D110" s="71">
        <f>(G83/D109)</f>
        <v>286.55956749734889</v>
      </c>
      <c r="E110" s="72">
        <f>(G83/E109)</f>
        <v>263.63480209756096</v>
      </c>
      <c r="F110" s="60"/>
      <c r="G110" s="30"/>
    </row>
    <row r="111" spans="2:7" ht="11.25" customHeight="1">
      <c r="B111" s="58" t="s">
        <v>43</v>
      </c>
      <c r="C111" s="31"/>
      <c r="D111" s="31"/>
      <c r="E111" s="31"/>
      <c r="F111" s="31"/>
      <c r="G111" s="31"/>
    </row>
  </sheetData>
  <mergeCells count="9">
    <mergeCell ref="B97:C97"/>
    <mergeCell ref="E13:F13"/>
    <mergeCell ref="E11:F11"/>
    <mergeCell ref="E10:F10"/>
    <mergeCell ref="E9:F9"/>
    <mergeCell ref="E14:F14"/>
    <mergeCell ref="E15:F15"/>
    <mergeCell ref="B17:G17"/>
    <mergeCell ref="B94:G94"/>
  </mergeCells>
  <pageMargins left="0.748031" right="0.748031" top="0.98425200000000002" bottom="0.98425200000000002" header="0" footer="0"/>
  <pageSetup scale="4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NECTARIN MANTENCION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2023-02-10T16:56:37Z</cp:lastPrinted>
  <dcterms:created xsi:type="dcterms:W3CDTF">2020-11-27T12:49:26Z</dcterms:created>
  <dcterms:modified xsi:type="dcterms:W3CDTF">2023-02-13T11:09:44Z</dcterms:modified>
</cp:coreProperties>
</file>