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MA 2023\"/>
    </mc:Choice>
  </mc:AlternateContent>
  <bookViews>
    <workbookView xWindow="0" yWindow="0" windowWidth="19200" windowHeight="6465"/>
  </bookViews>
  <sheets>
    <sheet name="NOGAL MANTENCION" sheetId="1" r:id="rId1"/>
  </sheets>
  <definedNames>
    <definedName name="_xlnm.Print_Area" localSheetId="0">'NOGAL MANTENCION'!$A$2:$G$99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1" l="1"/>
  <c r="G65" i="1"/>
  <c r="G41" i="1" l="1"/>
  <c r="G35" i="1" l="1"/>
  <c r="G64" i="1" l="1"/>
  <c r="G63" i="1"/>
  <c r="G62" i="1"/>
  <c r="G61" i="1"/>
  <c r="C91" i="1" s="1"/>
  <c r="G56" i="1"/>
  <c r="G55" i="1"/>
  <c r="G53" i="1"/>
  <c r="G51" i="1"/>
  <c r="G50" i="1"/>
  <c r="G49" i="1"/>
  <c r="G47" i="1"/>
  <c r="G46" i="1"/>
  <c r="G44" i="1"/>
  <c r="G43" i="1"/>
  <c r="G42" i="1"/>
  <c r="G34" i="1"/>
  <c r="G24" i="1"/>
  <c r="G23" i="1"/>
  <c r="G22" i="1"/>
  <c r="G21" i="1"/>
  <c r="G30" i="1"/>
  <c r="G12" i="1"/>
  <c r="G70" i="1" s="1"/>
  <c r="G57" i="1" l="1"/>
  <c r="G25" i="1"/>
  <c r="C87" i="1" s="1"/>
  <c r="G36" i="1"/>
  <c r="C89" i="1" s="1"/>
  <c r="G67" i="1" l="1"/>
  <c r="G68" i="1" s="1"/>
  <c r="G69" i="1" l="1"/>
  <c r="C98" i="1" s="1"/>
  <c r="C92" i="1"/>
  <c r="E98" i="1" l="1"/>
  <c r="G71" i="1"/>
  <c r="D98" i="1"/>
  <c r="C93" i="1"/>
  <c r="D92" i="1" s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<sst xmlns="http://schemas.openxmlformats.org/spreadsheetml/2006/main" count="168" uniqueCount="126">
  <si>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</si>
  <si>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</si>
  <si>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</si>
  <si>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</si>
  <si>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</si>
  <si>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</si>
  <si>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</si>
  <si>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</si>
  <si>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</si>
  <si>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</si>
  <si>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</si>
  <si>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</si>
  <si>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</si>
  <si>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</si>
  <si>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</si>
  <si>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</si>
  <si>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</si>
  <si>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</si>
  <si>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</si>
  <si>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</si>
  <si>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</si>
  <si>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</si>
  <si>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</si>
  <si>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</si>
  <si>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</si>
  <si>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</si>
  <si>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</si>
  <si>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</si>
  <si>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</si>
  <si>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</si>
  <si>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</si>
  <si>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</si>
  <si>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</si>
  <si>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</si>
  <si>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</si>
  <si>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</si>
  <si>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</si>
  <si>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</si>
  <si>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</si>
  <si>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</si>
  <si>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</si>
  <si>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</si>
  <si>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</si>
  <si>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</si>
  <si>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</si>
  <si>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</si>
  <si>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</si>
  <si>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</si>
  <si>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</si>
  <si>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</si>
  <si>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</si>
  <si>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</si>
  <si>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</si>
  <si>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</si>
  <si>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Marchigue</t>
  </si>
  <si>
    <t>PRECIO ESPERADO ($/kg</t>
  </si>
  <si>
    <t>RENDIMIENTO (kg/Há.)</t>
  </si>
  <si>
    <t>Poda</t>
  </si>
  <si>
    <t>Aplicación fitosanitario/herbicida</t>
  </si>
  <si>
    <t>Labores de cosecha</t>
  </si>
  <si>
    <t>Abril</t>
  </si>
  <si>
    <t>Acarreo (arriendo tractor)</t>
  </si>
  <si>
    <t>Urea</t>
  </si>
  <si>
    <t>Nitrato de Potasio</t>
  </si>
  <si>
    <t>Fosfato Monoamónico</t>
  </si>
  <si>
    <t>Sulfato de magnesio</t>
  </si>
  <si>
    <t>Sepiembre-Marzo</t>
  </si>
  <si>
    <t>FUNGICIDA</t>
  </si>
  <si>
    <t>Oxicloruro de Cobre</t>
  </si>
  <si>
    <t>Octubre</t>
  </si>
  <si>
    <t>Latex (podastix max)</t>
  </si>
  <si>
    <t>Sanmite WP</t>
  </si>
  <si>
    <t>Citroliv Miscible</t>
  </si>
  <si>
    <t>Karate Zeon</t>
  </si>
  <si>
    <t>REGULADOR CRECIMIENTO</t>
  </si>
  <si>
    <t>HERBICIDA</t>
  </si>
  <si>
    <t>Mayo-Octubre</t>
  </si>
  <si>
    <t xml:space="preserve">Farmon </t>
  </si>
  <si>
    <t>Junio-Octubre</t>
  </si>
  <si>
    <t>Retain (aborto floral)</t>
  </si>
  <si>
    <t>Electricidad</t>
  </si>
  <si>
    <t>Kw</t>
  </si>
  <si>
    <t>Todo el año</t>
  </si>
  <si>
    <t>Análisis foliar</t>
  </si>
  <si>
    <t>GL</t>
  </si>
  <si>
    <t>Agosto</t>
  </si>
  <si>
    <t>ESCENARIOS COSTO UNITARIO  ($/kg)</t>
  </si>
  <si>
    <t>Costo unitario ($/kg (*)</t>
  </si>
  <si>
    <t>Abril - Junio</t>
  </si>
  <si>
    <t xml:space="preserve">Mercado interno </t>
  </si>
  <si>
    <t>Marzo - Abril</t>
  </si>
  <si>
    <t>Heladas - sequía</t>
  </si>
  <si>
    <t>Chandler</t>
  </si>
  <si>
    <t>Fertirrigación</t>
  </si>
  <si>
    <t>Junio-Julio</t>
  </si>
  <si>
    <t>Septiembre-Mayo</t>
  </si>
  <si>
    <t>Septiembre-Noviembre</t>
  </si>
  <si>
    <t>JM</t>
  </si>
  <si>
    <t>Agosto-Noviembre</t>
  </si>
  <si>
    <t>Septiembre-Abril</t>
  </si>
  <si>
    <t>Octubre-Abril</t>
  </si>
  <si>
    <t>Octubre-Marzo</t>
  </si>
  <si>
    <t>Agosto-Septiembre</t>
  </si>
  <si>
    <t>Noviembre-Marzo</t>
  </si>
  <si>
    <t>Febrero-Marzo</t>
  </si>
  <si>
    <t>Lt</t>
  </si>
  <si>
    <t>Secado fruta</t>
  </si>
  <si>
    <t>1.  Precios de insumos y productos se expresan con IVA.</t>
  </si>
  <si>
    <t>4.  Los insumos aplicados (tipo y dosis) son referenciales a la agencia de área en particular</t>
  </si>
  <si>
    <t>5.  El costo de la maquinaria incluye costo del operador, combustible y  arriendo de la maquinaria propiamente tal</t>
  </si>
  <si>
    <t>6.  El  costo de la mano de obra incluye impuestos e  imposiciones</t>
  </si>
  <si>
    <t>7.  Maquinaria propia</t>
  </si>
  <si>
    <t>9.  Rendimiento medio referencial de arboles en plena producción</t>
  </si>
  <si>
    <t xml:space="preserve">La Estrella, Pichilemu </t>
  </si>
  <si>
    <t>$/há</t>
  </si>
  <si>
    <t>Rendimiento (kg/há)</t>
  </si>
  <si>
    <t>Galón 3,8 lt</t>
  </si>
  <si>
    <t>Rango 480 SL</t>
  </si>
  <si>
    <t>NOGAL MANTENCION</t>
  </si>
  <si>
    <t>8.  Ficha referencia para densidad de 400 plantas por hectareas, a marco de plantacion 6m x 4 m.</t>
  </si>
  <si>
    <t>3.  Precio esperado por ventas corresponde a precio colocado en el domicilio del comprador, (incluye Ingreso a Feria)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</si>
  <si>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</si>
  <si>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</si>
  <si>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Junio</t>
  </si>
  <si>
    <t>Etherfon 500</t>
  </si>
  <si>
    <t>Aplicación de plaguicidas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</si>
</sst>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;[Red]#,##0"/>
    <numFmt numFmtId="168" formatCode="#,##0\ _€"/>
    <numFmt numFmtId="169" formatCode="_-* #,##0_-;\-* #,##0_-;_-* &quot;-&quot;??_-;_-@_-"/>
    <numFmt numFmtId="170" formatCode="#,##0.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</borders>
  <cellStyleXfs count="3">
    <xf numFmtId="0" fontId="0" fillId="0" borderId="0" applyNumberFormat="0" applyFill="0" applyBorder="0" applyProtection="0"/>
    <xf numFmtId="0" fontId="2" fillId="0" borderId="21"/>
    <xf numFmtId="164" fontId="3" fillId="0" borderId="0" applyFont="0" applyFill="0" applyBorder="0" applyAlignment="0" applyProtection="0"/>
  </cellStyleXfs>
  <cellXfs count="174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/>
    <xf numFmtId="49" fontId="1" fillId="2" borderId="6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0" fontId="4" fillId="0" borderId="55" xfId="0" applyFont="1" applyBorder="1" applyAlignment="1">
      <alignment horizontal="center" vertical="center"/>
    </xf>
    <xf numFmtId="0" fontId="5" fillId="10" borderId="55" xfId="0" applyFont="1" applyFill="1" applyBorder="1" applyAlignment="1">
      <alignment horizontal="center" vertical="center"/>
    </xf>
    <xf numFmtId="3" fontId="5" fillId="0" borderId="55" xfId="0" applyNumberFormat="1" applyFont="1" applyBorder="1" applyAlignment="1">
      <alignment vertical="center"/>
    </xf>
    <xf numFmtId="3" fontId="5" fillId="0" borderId="55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0" fontId="6" fillId="0" borderId="55" xfId="0" applyFont="1" applyFill="1" applyBorder="1" applyAlignment="1">
      <alignment vertical="center" wrapText="1"/>
    </xf>
    <xf numFmtId="0" fontId="4" fillId="0" borderId="55" xfId="0" applyFont="1" applyFill="1" applyBorder="1" applyAlignment="1">
      <alignment vertical="center" wrapText="1"/>
    </xf>
    <xf numFmtId="0" fontId="4" fillId="0" borderId="55" xfId="0" applyFont="1" applyFill="1" applyBorder="1" applyAlignment="1">
      <alignment horizontal="center" vertical="center" wrapText="1"/>
    </xf>
    <xf numFmtId="167" fontId="5" fillId="0" borderId="55" xfId="1" applyNumberFormat="1" applyFont="1" applyFill="1" applyBorder="1" applyAlignment="1" applyProtection="1">
      <alignment horizontal="center"/>
    </xf>
    <xf numFmtId="0" fontId="7" fillId="0" borderId="55" xfId="0" applyFont="1" applyFill="1" applyBorder="1" applyAlignment="1">
      <alignment horizontal="center"/>
    </xf>
    <xf numFmtId="168" fontId="5" fillId="0" borderId="56" xfId="0" applyNumberFormat="1" applyFont="1" applyBorder="1" applyAlignment="1">
      <alignment horizontal="center" vertical="center" wrapText="1"/>
    </xf>
    <xf numFmtId="169" fontId="7" fillId="0" borderId="56" xfId="2" applyNumberFormat="1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56" xfId="0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0" fontId="4" fillId="10" borderId="56" xfId="0" applyFont="1" applyFill="1" applyBorder="1" applyAlignment="1">
      <alignment horizontal="center" vertical="center"/>
    </xf>
    <xf numFmtId="3" fontId="4" fillId="0" borderId="56" xfId="0" applyNumberFormat="1" applyFont="1" applyBorder="1" applyAlignment="1">
      <alignment vertical="center"/>
    </xf>
    <xf numFmtId="0" fontId="5" fillId="10" borderId="56" xfId="0" applyFont="1" applyFill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5" fillId="10" borderId="60" xfId="0" applyFont="1" applyFill="1" applyBorder="1" applyAlignment="1">
      <alignment horizontal="center" vertical="center"/>
    </xf>
    <xf numFmtId="3" fontId="5" fillId="0" borderId="60" xfId="0" applyNumberFormat="1" applyFont="1" applyBorder="1" applyAlignment="1">
      <alignment vertical="center"/>
    </xf>
    <xf numFmtId="0" fontId="7" fillId="0" borderId="55" xfId="0" applyFont="1" applyFill="1" applyBorder="1" applyAlignment="1">
      <alignment horizontal="center" vertical="center"/>
    </xf>
    <xf numFmtId="168" fontId="5" fillId="11" borderId="56" xfId="0" applyNumberFormat="1" applyFont="1" applyFill="1" applyBorder="1" applyAlignment="1">
      <alignment vertical="center" wrapText="1"/>
    </xf>
    <xf numFmtId="3" fontId="5" fillId="0" borderId="56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0" fontId="4" fillId="0" borderId="55" xfId="0" applyFont="1" applyFill="1" applyBorder="1" applyAlignment="1">
      <alignment vertical="center"/>
    </xf>
    <xf numFmtId="0" fontId="4" fillId="0" borderId="60" xfId="0" applyFont="1" applyFill="1" applyBorder="1" applyAlignment="1">
      <alignment vertical="center"/>
    </xf>
    <xf numFmtId="0" fontId="4" fillId="0" borderId="55" xfId="0" applyFont="1" applyFill="1" applyBorder="1" applyAlignment="1">
      <alignment horizontal="center" vertical="center"/>
    </xf>
    <xf numFmtId="3" fontId="4" fillId="0" borderId="55" xfId="0" applyNumberFormat="1" applyFont="1" applyFill="1" applyBorder="1" applyAlignment="1">
      <alignment vertical="center"/>
    </xf>
    <xf numFmtId="0" fontId="7" fillId="0" borderId="55" xfId="0" applyFont="1" applyFill="1" applyBorder="1"/>
    <xf numFmtId="3" fontId="7" fillId="0" borderId="55" xfId="0" applyNumberFormat="1" applyFont="1" applyFill="1" applyBorder="1" applyAlignment="1">
      <alignment horizontal="right"/>
    </xf>
    <xf numFmtId="3" fontId="4" fillId="0" borderId="5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10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10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3" fontId="1" fillId="2" borderId="12" xfId="0" applyNumberFormat="1" applyFont="1" applyFill="1" applyBorder="1" applyAlignment="1"/>
    <xf numFmtId="49" fontId="10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0" fillId="3" borderId="15" xfId="0" applyNumberFormat="1" applyFont="1" applyFill="1" applyBorder="1" applyAlignment="1">
      <alignment horizontal="center" vertical="center"/>
    </xf>
    <xf numFmtId="49" fontId="10" fillId="3" borderId="15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Border="1" applyAlignment="1"/>
    <xf numFmtId="0" fontId="1" fillId="2" borderId="18" xfId="0" applyFont="1" applyFill="1" applyBorder="1" applyAlignment="1">
      <alignment horizontal="center"/>
    </xf>
    <xf numFmtId="49" fontId="10" fillId="3" borderId="57" xfId="0" applyNumberFormat="1" applyFont="1" applyFill="1" applyBorder="1" applyAlignment="1">
      <alignment horizontal="center" vertical="center"/>
    </xf>
    <xf numFmtId="49" fontId="10" fillId="3" borderId="57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/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10" fillId="5" borderId="25" xfId="0" applyNumberFormat="1" applyFont="1" applyFill="1" applyBorder="1" applyAlignment="1">
      <alignment vertical="center"/>
    </xf>
    <xf numFmtId="0" fontId="10" fillId="5" borderId="26" xfId="0" applyFont="1" applyFill="1" applyBorder="1" applyAlignment="1">
      <alignment vertical="center"/>
    </xf>
    <xf numFmtId="165" fontId="10" fillId="5" borderId="27" xfId="0" applyNumberFormat="1" applyFont="1" applyFill="1" applyBorder="1" applyAlignment="1">
      <alignment vertical="center"/>
    </xf>
    <xf numFmtId="49" fontId="10" fillId="3" borderId="28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165" fontId="10" fillId="3" borderId="29" xfId="0" applyNumberFormat="1" applyFont="1" applyFill="1" applyBorder="1" applyAlignment="1">
      <alignment vertical="center"/>
    </xf>
    <xf numFmtId="49" fontId="10" fillId="5" borderId="28" xfId="0" applyNumberFormat="1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165" fontId="10" fillId="5" borderId="29" xfId="0" applyNumberFormat="1" applyFont="1" applyFill="1" applyBorder="1" applyAlignment="1">
      <alignment vertical="center"/>
    </xf>
    <xf numFmtId="49" fontId="10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0" fillId="6" borderId="32" xfId="0" applyNumberFormat="1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165" fontId="10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7" xfId="0" applyFont="1" applyFill="1" applyBorder="1" applyAlignment="1"/>
    <xf numFmtId="0" fontId="1" fillId="2" borderId="59" xfId="0" applyFont="1" applyFill="1" applyBorder="1" applyAlignment="1"/>
    <xf numFmtId="49" fontId="1" fillId="2" borderId="48" xfId="0" applyNumberFormat="1" applyFont="1" applyFill="1" applyBorder="1" applyAlignment="1">
      <alignment vertical="center"/>
    </xf>
    <xf numFmtId="0" fontId="1" fillId="2" borderId="49" xfId="0" applyFont="1" applyFill="1" applyBorder="1" applyAlignment="1"/>
    <xf numFmtId="0" fontId="1" fillId="2" borderId="50" xfId="0" applyFont="1" applyFill="1" applyBorder="1" applyAlignment="1"/>
    <xf numFmtId="0" fontId="1" fillId="9" borderId="42" xfId="0" applyFont="1" applyFill="1" applyBorder="1" applyAlignment="1"/>
    <xf numFmtId="0" fontId="1" fillId="7" borderId="21" xfId="0" applyFont="1" applyFill="1" applyBorder="1" applyAlignment="1"/>
    <xf numFmtId="49" fontId="12" fillId="8" borderId="33" xfId="0" applyNumberFormat="1" applyFont="1" applyFill="1" applyBorder="1" applyAlignment="1">
      <alignment vertical="center"/>
    </xf>
    <xf numFmtId="49" fontId="12" fillId="8" borderId="22" xfId="0" applyNumberFormat="1" applyFont="1" applyFill="1" applyBorder="1" applyAlignment="1">
      <alignment vertical="center"/>
    </xf>
    <xf numFmtId="49" fontId="1" fillId="8" borderId="34" xfId="0" applyNumberFormat="1" applyFont="1" applyFill="1" applyBorder="1" applyAlignment="1"/>
    <xf numFmtId="49" fontId="12" fillId="2" borderId="35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9" fontId="1" fillId="2" borderId="36" xfId="0" applyNumberFormat="1" applyFont="1" applyFill="1" applyBorder="1" applyAlignment="1"/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49" fontId="12" fillId="8" borderId="37" xfId="0" applyNumberFormat="1" applyFont="1" applyFill="1" applyBorder="1" applyAlignment="1">
      <alignment vertical="center"/>
    </xf>
    <xf numFmtId="166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0" fillId="9" borderId="20" xfId="0" applyFont="1" applyFill="1" applyBorder="1" applyAlignment="1">
      <alignment vertical="center"/>
    </xf>
    <xf numFmtId="49" fontId="14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1" xfId="0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3" fontId="12" fillId="8" borderId="53" xfId="0" applyNumberFormat="1" applyFont="1" applyFill="1" applyBorder="1" applyAlignment="1">
      <alignment vertical="center"/>
    </xf>
    <xf numFmtId="3" fontId="12" fillId="8" borderId="54" xfId="0" applyNumberFormat="1" applyFont="1" applyFill="1" applyBorder="1" applyAlignment="1">
      <alignment vertical="center"/>
    </xf>
    <xf numFmtId="0" fontId="12" fillId="7" borderId="21" xfId="0" applyFont="1" applyFill="1" applyBorder="1" applyAlignment="1">
      <alignment vertical="center"/>
    </xf>
    <xf numFmtId="165" fontId="12" fillId="2" borderId="21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167" fontId="5" fillId="0" borderId="55" xfId="1" applyNumberFormat="1" applyFont="1" applyFill="1" applyBorder="1" applyAlignment="1" applyProtection="1">
      <alignment horizontal="center" vertical="center"/>
    </xf>
    <xf numFmtId="3" fontId="7" fillId="0" borderId="55" xfId="0" applyNumberFormat="1" applyFont="1" applyFill="1" applyBorder="1" applyAlignment="1">
      <alignment horizontal="center" vertical="center"/>
    </xf>
    <xf numFmtId="3" fontId="7" fillId="0" borderId="60" xfId="0" applyNumberFormat="1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170" fontId="5" fillId="0" borderId="56" xfId="0" applyNumberFormat="1" applyFont="1" applyBorder="1" applyAlignment="1">
      <alignment horizontal="center" vertical="center" wrapText="1"/>
    </xf>
    <xf numFmtId="0" fontId="1" fillId="0" borderId="23" xfId="0" applyFont="1" applyFill="1" applyBorder="1" applyAlignment="1"/>
    <xf numFmtId="49" fontId="1" fillId="0" borderId="46" xfId="0" applyNumberFormat="1" applyFont="1" applyFill="1" applyBorder="1" applyAlignment="1">
      <alignment vertical="center"/>
    </xf>
    <xf numFmtId="0" fontId="1" fillId="0" borderId="21" xfId="0" applyFont="1" applyFill="1" applyBorder="1" applyAlignment="1"/>
    <xf numFmtId="0" fontId="1" fillId="0" borderId="47" xfId="0" applyFont="1" applyFill="1" applyBorder="1" applyAlignment="1"/>
    <xf numFmtId="165" fontId="10" fillId="0" borderId="21" xfId="0" applyNumberFormat="1" applyFont="1" applyFill="1" applyBorder="1" applyAlignment="1">
      <alignment vertical="center"/>
    </xf>
    <xf numFmtId="0" fontId="1" fillId="0" borderId="0" xfId="0" applyNumberFormat="1" applyFont="1" applyFill="1" applyAlignment="1"/>
    <xf numFmtId="0" fontId="1" fillId="0" borderId="0" xfId="0" applyFont="1" applyFill="1" applyAlignment="1"/>
    <xf numFmtId="0" fontId="1" fillId="0" borderId="59" xfId="0" applyFont="1" applyFill="1" applyBorder="1" applyAlignment="1"/>
    <xf numFmtId="49" fontId="14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0" fillId="3" borderId="6" xfId="0" applyNumberFormat="1" applyFont="1" applyFill="1" applyBorder="1" applyAlignment="1">
      <alignment wrapText="1"/>
    </xf>
    <xf numFmtId="0" fontId="10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left" vertical="center"/>
    </xf>
    <xf numFmtId="0" fontId="6" fillId="0" borderId="62" xfId="0" applyFont="1" applyFill="1" applyBorder="1" applyAlignment="1">
      <alignment horizontal="left" vertical="center"/>
    </xf>
    <xf numFmtId="0" fontId="6" fillId="0" borderId="63" xfId="0" applyFont="1" applyFill="1" applyBorder="1" applyAlignment="1">
      <alignment horizontal="left" vertical="center"/>
    </xf>
    <xf numFmtId="0" fontId="6" fillId="0" borderId="61" xfId="0" applyFont="1" applyFill="1" applyBorder="1" applyAlignment="1">
      <alignment horizontal="left" vertical="center" wrapText="1"/>
    </xf>
    <xf numFmtId="0" fontId="6" fillId="0" borderId="62" xfId="0" applyFont="1" applyFill="1" applyBorder="1" applyAlignment="1">
      <alignment horizontal="left" vertical="center" wrapText="1"/>
    </xf>
    <xf numFmtId="0" fontId="6" fillId="0" borderId="63" xfId="0" applyFont="1" applyFill="1" applyBorder="1" applyAlignment="1">
      <alignment horizontal="left" vertical="center" wrapText="1"/>
    </xf>
    <xf numFmtId="0" fontId="6" fillId="0" borderId="64" xfId="0" applyFont="1" applyFill="1" applyBorder="1" applyAlignment="1">
      <alignment horizontal="left" vertical="center" wrapText="1"/>
    </xf>
    <xf numFmtId="0" fontId="6" fillId="0" borderId="65" xfId="0" applyFont="1" applyFill="1" applyBorder="1" applyAlignment="1">
      <alignment horizontal="left" vertical="center" wrapText="1"/>
    </xf>
    <xf numFmtId="0" fontId="6" fillId="0" borderId="66" xfId="0" applyFont="1" applyFill="1" applyBorder="1" applyAlignment="1">
      <alignment horizontal="left" vertical="center" wrapText="1"/>
    </xf>
  </cellXfs>
  <cellStyles count="3">
    <cellStyle name="Millares" xfId="2" builtinId="3"/>
    <cellStyle name="Normal" xfId="0" builtinId="0"/>
    <cellStyle name="Normal 2 3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695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topLeftCell="B7" zoomScale="136" zoomScaleNormal="136" workbookViewId="0">
      <selection activeCell="I77" sqref="I77"/>
    </sheetView>
  </sheetViews>
  <sheetFormatPr baseColWidth="10" defaultColWidth="10.85546875" defaultRowHeight="11.25" customHeight="1" x14ac:dyDescent="0.25"/>
  <cols>
    <col min="1" max="1" width="4.42578125" style="47" customWidth="1"/>
    <col min="2" max="2" width="18.42578125" style="47" customWidth="1"/>
    <col min="3" max="3" width="19.42578125" style="47" customWidth="1"/>
    <col min="4" max="4" width="9.42578125" style="47" customWidth="1"/>
    <col min="5" max="5" width="14.42578125" style="47" customWidth="1"/>
    <col min="6" max="6" width="11" style="47" customWidth="1"/>
    <col min="7" max="7" width="12.42578125" style="47" customWidth="1"/>
    <col min="8" max="255" width="10.85546875" style="47" customWidth="1"/>
    <col min="256" max="16384" width="10.85546875" style="48"/>
  </cols>
  <sheetData>
    <row r="1" spans="1:7" ht="15" customHeight="1" x14ac:dyDescent="0.25">
      <c r="A1" s="46"/>
      <c r="B1" s="46"/>
      <c r="C1" s="46"/>
      <c r="D1" s="46"/>
      <c r="E1" s="46"/>
      <c r="F1" s="46"/>
      <c r="G1" s="46"/>
    </row>
    <row r="2" spans="1:7" ht="15" customHeight="1" x14ac:dyDescent="0.25">
      <c r="A2" s="46"/>
      <c r="B2" s="46"/>
      <c r="C2" s="46"/>
      <c r="D2" s="46"/>
      <c r="E2" s="46"/>
      <c r="F2" s="46"/>
      <c r="G2" s="46"/>
    </row>
    <row r="3" spans="1:7" ht="15" customHeight="1" x14ac:dyDescent="0.25">
      <c r="A3" s="46"/>
      <c r="B3" s="46"/>
      <c r="C3" s="46"/>
      <c r="D3" s="46"/>
      <c r="E3" s="46"/>
      <c r="F3" s="46"/>
      <c r="G3" s="46"/>
    </row>
    <row r="4" spans="1:7" ht="15" customHeight="1" x14ac:dyDescent="0.25">
      <c r="A4" s="46"/>
      <c r="B4" s="46"/>
      <c r="C4" s="46"/>
      <c r="D4" s="46"/>
      <c r="E4" s="46"/>
      <c r="F4" s="46"/>
      <c r="G4" s="46"/>
    </row>
    <row r="5" spans="1:7" ht="15" customHeight="1" x14ac:dyDescent="0.25">
      <c r="A5" s="46"/>
      <c r="B5" s="46"/>
      <c r="C5" s="46"/>
      <c r="D5" s="46"/>
      <c r="E5" s="46"/>
      <c r="F5" s="46"/>
      <c r="G5" s="46"/>
    </row>
    <row r="6" spans="1:7" ht="15" customHeight="1" x14ac:dyDescent="0.25">
      <c r="A6" s="46"/>
      <c r="B6" s="46"/>
      <c r="C6" s="46"/>
      <c r="D6" s="46"/>
      <c r="E6" s="46"/>
      <c r="F6" s="46"/>
      <c r="G6" s="46"/>
    </row>
    <row r="7" spans="1:7" ht="15" customHeight="1" x14ac:dyDescent="0.25">
      <c r="A7" s="46"/>
      <c r="B7" s="46"/>
      <c r="C7" s="46"/>
      <c r="D7" s="46"/>
      <c r="E7" s="46"/>
      <c r="F7" s="46"/>
      <c r="G7" s="46"/>
    </row>
    <row r="8" spans="1:7" ht="15" customHeight="1" x14ac:dyDescent="0.25">
      <c r="A8" s="46"/>
      <c r="B8" s="49"/>
      <c r="C8" s="50"/>
      <c r="D8" s="46"/>
      <c r="E8" s="50"/>
      <c r="F8" s="50"/>
      <c r="G8" s="50"/>
    </row>
    <row r="9" spans="1:7" ht="12" customHeight="1" x14ac:dyDescent="0.25">
      <c r="A9" s="51"/>
      <c r="B9" s="52" t="s">
        <v>0</v>
      </c>
      <c r="C9" s="2" t="s">
        <v>118</v>
      </c>
      <c r="D9" s="53"/>
      <c r="E9" s="159" t="s">
        <v>56</v>
      </c>
      <c r="F9" s="160"/>
      <c r="G9" s="3">
        <v>3500</v>
      </c>
    </row>
    <row r="10" spans="1:7" ht="38.25" customHeight="1" x14ac:dyDescent="0.25">
      <c r="A10" s="51"/>
      <c r="B10" s="1" t="s">
        <v>1</v>
      </c>
      <c r="C10" s="4" t="s">
        <v>92</v>
      </c>
      <c r="D10" s="54"/>
      <c r="E10" s="157" t="s">
        <v>2</v>
      </c>
      <c r="F10" s="158"/>
      <c r="G10" s="5" t="s">
        <v>88</v>
      </c>
    </row>
    <row r="11" spans="1:7" ht="18" customHeight="1" x14ac:dyDescent="0.25">
      <c r="A11" s="51"/>
      <c r="B11" s="1" t="s">
        <v>3</v>
      </c>
      <c r="C11" s="5" t="s">
        <v>4</v>
      </c>
      <c r="D11" s="54"/>
      <c r="E11" s="157" t="s">
        <v>55</v>
      </c>
      <c r="F11" s="158"/>
      <c r="G11" s="6">
        <v>3000</v>
      </c>
    </row>
    <row r="12" spans="1:7" ht="11.25" customHeight="1" x14ac:dyDescent="0.25">
      <c r="A12" s="51"/>
      <c r="B12" s="1" t="s">
        <v>5</v>
      </c>
      <c r="C12" s="4" t="s">
        <v>6</v>
      </c>
      <c r="D12" s="54"/>
      <c r="E12" s="43" t="s">
        <v>7</v>
      </c>
      <c r="F12" s="44"/>
      <c r="G12" s="7">
        <f>(G9*G11)</f>
        <v>10500000</v>
      </c>
    </row>
    <row r="13" spans="1:7" ht="11.25" customHeight="1" x14ac:dyDescent="0.25">
      <c r="A13" s="51"/>
      <c r="B13" s="1" t="s">
        <v>8</v>
      </c>
      <c r="C13" s="5" t="s">
        <v>54</v>
      </c>
      <c r="D13" s="54"/>
      <c r="E13" s="157" t="s">
        <v>9</v>
      </c>
      <c r="F13" s="158"/>
      <c r="G13" s="5" t="s">
        <v>89</v>
      </c>
    </row>
    <row r="14" spans="1:7" ht="13.5" customHeight="1" x14ac:dyDescent="0.25">
      <c r="A14" s="51"/>
      <c r="B14" s="1" t="s">
        <v>10</v>
      </c>
      <c r="C14" s="5" t="s">
        <v>113</v>
      </c>
      <c r="D14" s="54"/>
      <c r="E14" s="157" t="s">
        <v>11</v>
      </c>
      <c r="F14" s="158"/>
      <c r="G14" s="5" t="s">
        <v>90</v>
      </c>
    </row>
    <row r="15" spans="1:7" ht="25.5" customHeight="1" x14ac:dyDescent="0.25">
      <c r="A15" s="51"/>
      <c r="B15" s="1" t="s">
        <v>12</v>
      </c>
      <c r="C15" s="8" t="s">
        <v>123</v>
      </c>
      <c r="D15" s="54"/>
      <c r="E15" s="161" t="s">
        <v>13</v>
      </c>
      <c r="F15" s="162"/>
      <c r="G15" s="4" t="s">
        <v>91</v>
      </c>
    </row>
    <row r="16" spans="1:7" ht="12" customHeight="1" x14ac:dyDescent="0.25">
      <c r="A16" s="46"/>
      <c r="B16" s="55"/>
      <c r="C16" s="56"/>
      <c r="D16" s="50"/>
      <c r="E16" s="57"/>
      <c r="F16" s="57"/>
      <c r="G16" s="58"/>
    </row>
    <row r="17" spans="1:7" ht="12" customHeight="1" x14ac:dyDescent="0.25">
      <c r="A17" s="59"/>
      <c r="B17" s="163" t="s">
        <v>14</v>
      </c>
      <c r="C17" s="164"/>
      <c r="D17" s="164"/>
      <c r="E17" s="164"/>
      <c r="F17" s="164"/>
      <c r="G17" s="164"/>
    </row>
    <row r="18" spans="1:7" ht="12" customHeight="1" x14ac:dyDescent="0.25">
      <c r="A18" s="46"/>
      <c r="B18" s="60"/>
      <c r="C18" s="61"/>
      <c r="D18" s="61"/>
      <c r="E18" s="61"/>
      <c r="F18" s="62"/>
      <c r="G18" s="62"/>
    </row>
    <row r="19" spans="1:7" ht="12" customHeight="1" x14ac:dyDescent="0.25">
      <c r="A19" s="51"/>
      <c r="B19" s="63" t="s">
        <v>15</v>
      </c>
      <c r="C19" s="64"/>
      <c r="D19" s="65"/>
      <c r="E19" s="65"/>
      <c r="F19" s="65"/>
      <c r="G19" s="65"/>
    </row>
    <row r="20" spans="1:7" ht="24" customHeight="1" x14ac:dyDescent="0.25">
      <c r="A20" s="59"/>
      <c r="B20" s="66" t="s">
        <v>16</v>
      </c>
      <c r="C20" s="66" t="s">
        <v>17</v>
      </c>
      <c r="D20" s="66" t="s">
        <v>18</v>
      </c>
      <c r="E20" s="66" t="s">
        <v>19</v>
      </c>
      <c r="F20" s="66" t="s">
        <v>20</v>
      </c>
      <c r="G20" s="66" t="s">
        <v>21</v>
      </c>
    </row>
    <row r="21" spans="1:7" ht="12.75" customHeight="1" x14ac:dyDescent="0.25">
      <c r="A21" s="59"/>
      <c r="B21" s="36" t="s">
        <v>57</v>
      </c>
      <c r="C21" s="9" t="s">
        <v>22</v>
      </c>
      <c r="D21" s="9">
        <v>5</v>
      </c>
      <c r="E21" s="10" t="s">
        <v>94</v>
      </c>
      <c r="F21" s="12">
        <v>25000</v>
      </c>
      <c r="G21" s="11">
        <f t="shared" ref="G21:G24" si="0">+F21*D21</f>
        <v>125000</v>
      </c>
    </row>
    <row r="22" spans="1:7" ht="12.75" customHeight="1" x14ac:dyDescent="0.25">
      <c r="A22" s="59"/>
      <c r="B22" s="36" t="s">
        <v>93</v>
      </c>
      <c r="C22" s="9" t="s">
        <v>22</v>
      </c>
      <c r="D22" s="9">
        <v>4</v>
      </c>
      <c r="E22" s="10" t="s">
        <v>95</v>
      </c>
      <c r="F22" s="12">
        <v>25000</v>
      </c>
      <c r="G22" s="11">
        <f t="shared" si="0"/>
        <v>100000</v>
      </c>
    </row>
    <row r="23" spans="1:7" ht="25.5" customHeight="1" x14ac:dyDescent="0.25">
      <c r="A23" s="59"/>
      <c r="B23" s="17" t="s">
        <v>58</v>
      </c>
      <c r="C23" s="9" t="s">
        <v>22</v>
      </c>
      <c r="D23" s="9">
        <v>6</v>
      </c>
      <c r="E23" s="10" t="s">
        <v>96</v>
      </c>
      <c r="F23" s="12">
        <v>25000</v>
      </c>
      <c r="G23" s="11">
        <f t="shared" si="0"/>
        <v>150000</v>
      </c>
    </row>
    <row r="24" spans="1:7" ht="12.75" customHeight="1" x14ac:dyDescent="0.25">
      <c r="A24" s="59"/>
      <c r="B24" s="36" t="s">
        <v>59</v>
      </c>
      <c r="C24" s="9" t="s">
        <v>22</v>
      </c>
      <c r="D24" s="9">
        <v>14</v>
      </c>
      <c r="E24" s="10" t="s">
        <v>60</v>
      </c>
      <c r="F24" s="12">
        <v>25000</v>
      </c>
      <c r="G24" s="11">
        <f t="shared" si="0"/>
        <v>350000</v>
      </c>
    </row>
    <row r="25" spans="1:7" ht="13.5" customHeight="1" x14ac:dyDescent="0.25">
      <c r="A25" s="51"/>
      <c r="B25" s="67" t="s">
        <v>23</v>
      </c>
      <c r="C25" s="68"/>
      <c r="D25" s="68"/>
      <c r="E25" s="68"/>
      <c r="F25" s="69"/>
      <c r="G25" s="70">
        <f>SUM(G21:G24)</f>
        <v>725000</v>
      </c>
    </row>
    <row r="26" spans="1:7" ht="12" customHeight="1" x14ac:dyDescent="0.25">
      <c r="A26" s="46"/>
      <c r="B26" s="60"/>
      <c r="C26" s="62"/>
      <c r="D26" s="62"/>
      <c r="E26" s="62"/>
      <c r="F26" s="71"/>
      <c r="G26" s="71"/>
    </row>
    <row r="27" spans="1:7" ht="12" customHeight="1" x14ac:dyDescent="0.25">
      <c r="A27" s="51"/>
      <c r="B27" s="72" t="s">
        <v>24</v>
      </c>
      <c r="C27" s="73"/>
      <c r="D27" s="74"/>
      <c r="E27" s="74"/>
      <c r="F27" s="75"/>
      <c r="G27" s="75"/>
    </row>
    <row r="28" spans="1:7" ht="24" customHeight="1" x14ac:dyDescent="0.25">
      <c r="A28" s="51"/>
      <c r="B28" s="76" t="s">
        <v>16</v>
      </c>
      <c r="C28" s="77" t="s">
        <v>17</v>
      </c>
      <c r="D28" s="77" t="s">
        <v>18</v>
      </c>
      <c r="E28" s="76" t="s">
        <v>19</v>
      </c>
      <c r="F28" s="77" t="s">
        <v>20</v>
      </c>
      <c r="G28" s="76" t="s">
        <v>21</v>
      </c>
    </row>
    <row r="29" spans="1:7" ht="12" customHeight="1" x14ac:dyDescent="0.25">
      <c r="A29" s="51"/>
      <c r="B29" s="13"/>
      <c r="C29" s="14"/>
      <c r="D29" s="14"/>
      <c r="E29" s="14"/>
      <c r="F29" s="15"/>
      <c r="G29" s="15"/>
    </row>
    <row r="30" spans="1:7" ht="13.5" customHeight="1" x14ac:dyDescent="0.25">
      <c r="A30" s="51"/>
      <c r="B30" s="67" t="s">
        <v>25</v>
      </c>
      <c r="C30" s="68"/>
      <c r="D30" s="68"/>
      <c r="E30" s="68"/>
      <c r="F30" s="69"/>
      <c r="G30" s="70">
        <f>SUM(G29)</f>
        <v>0</v>
      </c>
    </row>
    <row r="31" spans="1:7" ht="12" customHeight="1" x14ac:dyDescent="0.25">
      <c r="A31" s="46"/>
      <c r="B31" s="78"/>
      <c r="C31" s="79"/>
      <c r="D31" s="79"/>
      <c r="E31" s="79"/>
      <c r="F31" s="80"/>
      <c r="G31" s="80"/>
    </row>
    <row r="32" spans="1:7" ht="12" customHeight="1" x14ac:dyDescent="0.25">
      <c r="A32" s="51"/>
      <c r="B32" s="72" t="s">
        <v>26</v>
      </c>
      <c r="C32" s="73"/>
      <c r="D32" s="74"/>
      <c r="E32" s="74"/>
      <c r="F32" s="75"/>
      <c r="G32" s="75"/>
    </row>
    <row r="33" spans="1:11" ht="24" customHeight="1" x14ac:dyDescent="0.25">
      <c r="A33" s="51"/>
      <c r="B33" s="81" t="s">
        <v>16</v>
      </c>
      <c r="C33" s="81" t="s">
        <v>17</v>
      </c>
      <c r="D33" s="81" t="s">
        <v>18</v>
      </c>
      <c r="E33" s="81" t="s">
        <v>19</v>
      </c>
      <c r="F33" s="82" t="s">
        <v>20</v>
      </c>
      <c r="G33" s="81" t="s">
        <v>21</v>
      </c>
    </row>
    <row r="34" spans="1:11" ht="12.75" customHeight="1" x14ac:dyDescent="0.25">
      <c r="A34" s="59"/>
      <c r="B34" s="36" t="s">
        <v>61</v>
      </c>
      <c r="C34" s="9" t="s">
        <v>17</v>
      </c>
      <c r="D34" s="9">
        <v>1</v>
      </c>
      <c r="E34" s="10" t="s">
        <v>60</v>
      </c>
      <c r="F34" s="12">
        <v>180000</v>
      </c>
      <c r="G34" s="11">
        <f t="shared" ref="G34:G35" si="1">+F34*D34</f>
        <v>180000</v>
      </c>
    </row>
    <row r="35" spans="1:11" ht="12.75" customHeight="1" x14ac:dyDescent="0.25">
      <c r="A35" s="59"/>
      <c r="B35" s="37" t="s">
        <v>125</v>
      </c>
      <c r="C35" s="29" t="s">
        <v>97</v>
      </c>
      <c r="D35" s="29">
        <v>8</v>
      </c>
      <c r="E35" s="30" t="s">
        <v>98</v>
      </c>
      <c r="F35" s="35">
        <v>35000</v>
      </c>
      <c r="G35" s="31">
        <f t="shared" si="1"/>
        <v>280000</v>
      </c>
    </row>
    <row r="36" spans="1:11" ht="13.5" customHeight="1" x14ac:dyDescent="0.25">
      <c r="A36" s="51"/>
      <c r="B36" s="67" t="s">
        <v>27</v>
      </c>
      <c r="C36" s="68"/>
      <c r="D36" s="68"/>
      <c r="E36" s="68"/>
      <c r="F36" s="69"/>
      <c r="G36" s="70">
        <f>SUM(G34:G35)</f>
        <v>460000</v>
      </c>
    </row>
    <row r="37" spans="1:11" ht="12" customHeight="1" x14ac:dyDescent="0.25">
      <c r="A37" s="46"/>
      <c r="B37" s="78"/>
      <c r="C37" s="79"/>
      <c r="D37" s="79"/>
      <c r="E37" s="79"/>
      <c r="F37" s="80"/>
      <c r="G37" s="80"/>
    </row>
    <row r="38" spans="1:11" ht="12" customHeight="1" x14ac:dyDescent="0.25">
      <c r="A38" s="51"/>
      <c r="B38" s="72" t="s">
        <v>28</v>
      </c>
      <c r="C38" s="73"/>
      <c r="D38" s="74"/>
      <c r="E38" s="74"/>
      <c r="F38" s="75"/>
      <c r="G38" s="75"/>
    </row>
    <row r="39" spans="1:11" ht="24" customHeight="1" x14ac:dyDescent="0.25">
      <c r="A39" s="51"/>
      <c r="B39" s="82" t="s">
        <v>29</v>
      </c>
      <c r="C39" s="82" t="s">
        <v>30</v>
      </c>
      <c r="D39" s="82" t="s">
        <v>31</v>
      </c>
      <c r="E39" s="82" t="s">
        <v>19</v>
      </c>
      <c r="F39" s="82" t="s">
        <v>20</v>
      </c>
      <c r="G39" s="82" t="s">
        <v>21</v>
      </c>
      <c r="K39" s="83"/>
    </row>
    <row r="40" spans="1:11" ht="12.75" customHeight="1" x14ac:dyDescent="0.25">
      <c r="A40" s="59"/>
      <c r="B40" s="171" t="s">
        <v>32</v>
      </c>
      <c r="C40" s="172"/>
      <c r="D40" s="172"/>
      <c r="E40" s="172"/>
      <c r="F40" s="172"/>
      <c r="G40" s="173"/>
      <c r="K40" s="83"/>
    </row>
    <row r="41" spans="1:11" ht="12.75" customHeight="1" x14ac:dyDescent="0.25">
      <c r="A41" s="59"/>
      <c r="B41" s="36" t="s">
        <v>62</v>
      </c>
      <c r="C41" s="38" t="s">
        <v>33</v>
      </c>
      <c r="D41" s="19">
        <v>130</v>
      </c>
      <c r="E41" s="38" t="s">
        <v>99</v>
      </c>
      <c r="F41" s="145">
        <v>872</v>
      </c>
      <c r="G41" s="39">
        <f>D41*F41</f>
        <v>113360</v>
      </c>
    </row>
    <row r="42" spans="1:11" ht="12.75" customHeight="1" x14ac:dyDescent="0.25">
      <c r="A42" s="59"/>
      <c r="B42" s="36" t="s">
        <v>63</v>
      </c>
      <c r="C42" s="38" t="s">
        <v>33</v>
      </c>
      <c r="D42" s="19">
        <v>350</v>
      </c>
      <c r="E42" s="38" t="s">
        <v>100</v>
      </c>
      <c r="F42" s="142">
        <v>2100</v>
      </c>
      <c r="G42" s="39">
        <f t="shared" ref="G42:G53" si="2">D42*F42</f>
        <v>735000</v>
      </c>
    </row>
    <row r="43" spans="1:11" ht="12.75" customHeight="1" x14ac:dyDescent="0.25">
      <c r="A43" s="59"/>
      <c r="B43" s="36" t="s">
        <v>64</v>
      </c>
      <c r="C43" s="38" t="s">
        <v>33</v>
      </c>
      <c r="D43" s="19">
        <v>80</v>
      </c>
      <c r="E43" s="38" t="s">
        <v>101</v>
      </c>
      <c r="F43" s="32">
        <v>2295</v>
      </c>
      <c r="G43" s="39">
        <f t="shared" si="2"/>
        <v>183600</v>
      </c>
    </row>
    <row r="44" spans="1:11" ht="12.75" customHeight="1" x14ac:dyDescent="0.25">
      <c r="A44" s="59"/>
      <c r="B44" s="40" t="s">
        <v>65</v>
      </c>
      <c r="C44" s="20" t="s">
        <v>33</v>
      </c>
      <c r="D44" s="20">
        <v>25</v>
      </c>
      <c r="E44" s="20" t="s">
        <v>66</v>
      </c>
      <c r="F44" s="143">
        <v>450</v>
      </c>
      <c r="G44" s="41">
        <f>+D44*F44</f>
        <v>11250</v>
      </c>
    </row>
    <row r="45" spans="1:11" ht="12.75" customHeight="1" x14ac:dyDescent="0.25">
      <c r="A45" s="59"/>
      <c r="B45" s="168" t="s">
        <v>67</v>
      </c>
      <c r="C45" s="169"/>
      <c r="D45" s="169"/>
      <c r="E45" s="169"/>
      <c r="F45" s="169"/>
      <c r="G45" s="170"/>
    </row>
    <row r="46" spans="1:11" ht="12.75" customHeight="1" x14ac:dyDescent="0.25">
      <c r="A46" s="59"/>
      <c r="B46" s="17" t="s">
        <v>68</v>
      </c>
      <c r="C46" s="38" t="s">
        <v>33</v>
      </c>
      <c r="D46" s="42">
        <v>14</v>
      </c>
      <c r="E46" s="38" t="s">
        <v>69</v>
      </c>
      <c r="F46" s="42">
        <v>12760</v>
      </c>
      <c r="G46" s="39">
        <f t="shared" ref="G46" si="3">D46*F46</f>
        <v>178640</v>
      </c>
    </row>
    <row r="47" spans="1:11" ht="12.75" customHeight="1" x14ac:dyDescent="0.25">
      <c r="A47" s="59"/>
      <c r="B47" s="17" t="s">
        <v>70</v>
      </c>
      <c r="C47" s="38" t="s">
        <v>116</v>
      </c>
      <c r="D47" s="42">
        <v>1</v>
      </c>
      <c r="E47" s="38" t="s">
        <v>94</v>
      </c>
      <c r="F47" s="42">
        <v>4216</v>
      </c>
      <c r="G47" s="39">
        <f>D47*F47</f>
        <v>4216</v>
      </c>
    </row>
    <row r="48" spans="1:11" ht="12.75" customHeight="1" x14ac:dyDescent="0.25">
      <c r="A48" s="59"/>
      <c r="B48" s="16" t="s">
        <v>34</v>
      </c>
      <c r="C48" s="17"/>
      <c r="D48" s="17"/>
      <c r="E48" s="17"/>
      <c r="F48" s="18"/>
      <c r="G48" s="39"/>
    </row>
    <row r="49" spans="1:7" ht="12.75" customHeight="1" x14ac:dyDescent="0.25">
      <c r="A49" s="59"/>
      <c r="B49" s="17" t="s">
        <v>71</v>
      </c>
      <c r="C49" s="38" t="s">
        <v>33</v>
      </c>
      <c r="D49" s="146">
        <v>1.3</v>
      </c>
      <c r="E49" s="38" t="s">
        <v>96</v>
      </c>
      <c r="F49" s="42">
        <v>53239</v>
      </c>
      <c r="G49" s="39">
        <f t="shared" si="2"/>
        <v>69210.7</v>
      </c>
    </row>
    <row r="50" spans="1:7" ht="12.75" customHeight="1" x14ac:dyDescent="0.25">
      <c r="A50" s="59"/>
      <c r="B50" s="17" t="s">
        <v>72</v>
      </c>
      <c r="C50" s="38" t="s">
        <v>105</v>
      </c>
      <c r="D50" s="42">
        <v>40</v>
      </c>
      <c r="E50" s="38" t="s">
        <v>102</v>
      </c>
      <c r="F50" s="42">
        <v>2106</v>
      </c>
      <c r="G50" s="39">
        <f t="shared" si="2"/>
        <v>84240</v>
      </c>
    </row>
    <row r="51" spans="1:7" ht="12.75" customHeight="1" x14ac:dyDescent="0.25">
      <c r="A51" s="59"/>
      <c r="B51" s="36" t="s">
        <v>73</v>
      </c>
      <c r="C51" s="38" t="s">
        <v>105</v>
      </c>
      <c r="D51" s="42">
        <v>1</v>
      </c>
      <c r="E51" s="38" t="s">
        <v>103</v>
      </c>
      <c r="F51" s="144">
        <v>30632</v>
      </c>
      <c r="G51" s="39">
        <f t="shared" si="2"/>
        <v>30632</v>
      </c>
    </row>
    <row r="52" spans="1:7" ht="12.75" customHeight="1" x14ac:dyDescent="0.25">
      <c r="A52" s="59"/>
      <c r="B52" s="165" t="s">
        <v>74</v>
      </c>
      <c r="C52" s="166"/>
      <c r="D52" s="166"/>
      <c r="E52" s="166"/>
      <c r="F52" s="166"/>
      <c r="G52" s="167"/>
    </row>
    <row r="53" spans="1:7" ht="12.75" customHeight="1" x14ac:dyDescent="0.25">
      <c r="A53" s="59"/>
      <c r="B53" s="36" t="s">
        <v>124</v>
      </c>
      <c r="C53" s="38" t="s">
        <v>105</v>
      </c>
      <c r="D53" s="42">
        <v>2.5</v>
      </c>
      <c r="E53" s="38" t="s">
        <v>104</v>
      </c>
      <c r="F53" s="42">
        <v>25480</v>
      </c>
      <c r="G53" s="39">
        <f t="shared" si="2"/>
        <v>63700</v>
      </c>
    </row>
    <row r="54" spans="1:7" ht="12.75" customHeight="1" x14ac:dyDescent="0.25">
      <c r="A54" s="59"/>
      <c r="B54" s="165" t="s">
        <v>75</v>
      </c>
      <c r="C54" s="166"/>
      <c r="D54" s="166"/>
      <c r="E54" s="166"/>
      <c r="F54" s="166"/>
      <c r="G54" s="167"/>
    </row>
    <row r="55" spans="1:7" ht="12.75" customHeight="1" x14ac:dyDescent="0.25">
      <c r="A55" s="59"/>
      <c r="B55" s="40" t="s">
        <v>117</v>
      </c>
      <c r="C55" s="20" t="s">
        <v>105</v>
      </c>
      <c r="D55" s="20">
        <v>2</v>
      </c>
      <c r="E55" s="20" t="s">
        <v>76</v>
      </c>
      <c r="F55" s="144">
        <v>16870</v>
      </c>
      <c r="G55" s="41">
        <f t="shared" ref="G55:G56" si="4">+D55*F55</f>
        <v>33740</v>
      </c>
    </row>
    <row r="56" spans="1:7" ht="12.75" customHeight="1" x14ac:dyDescent="0.25">
      <c r="A56" s="59"/>
      <c r="B56" s="40" t="s">
        <v>77</v>
      </c>
      <c r="C56" s="20" t="s">
        <v>105</v>
      </c>
      <c r="D56" s="20">
        <v>6</v>
      </c>
      <c r="E56" s="20" t="s">
        <v>78</v>
      </c>
      <c r="F56" s="144">
        <v>12900</v>
      </c>
      <c r="G56" s="41">
        <f t="shared" si="4"/>
        <v>77400</v>
      </c>
    </row>
    <row r="57" spans="1:7" ht="13.5" customHeight="1" x14ac:dyDescent="0.25">
      <c r="A57" s="51"/>
      <c r="B57" s="67" t="s">
        <v>35</v>
      </c>
      <c r="C57" s="68"/>
      <c r="D57" s="68"/>
      <c r="E57" s="68"/>
      <c r="F57" s="69"/>
      <c r="G57" s="70">
        <f>SUM(G40:G56)</f>
        <v>1584988.7</v>
      </c>
    </row>
    <row r="58" spans="1:7" ht="12" customHeight="1" x14ac:dyDescent="0.25">
      <c r="A58" s="46"/>
      <c r="B58" s="78"/>
      <c r="C58" s="79"/>
      <c r="D58" s="79"/>
      <c r="E58" s="84"/>
      <c r="F58" s="80"/>
      <c r="G58" s="80"/>
    </row>
    <row r="59" spans="1:7" ht="12" customHeight="1" x14ac:dyDescent="0.25">
      <c r="A59" s="51"/>
      <c r="B59" s="72" t="s">
        <v>36</v>
      </c>
      <c r="C59" s="73"/>
      <c r="D59" s="74"/>
      <c r="E59" s="74"/>
      <c r="F59" s="75"/>
      <c r="G59" s="75"/>
    </row>
    <row r="60" spans="1:7" ht="24" customHeight="1" x14ac:dyDescent="0.25">
      <c r="A60" s="51"/>
      <c r="B60" s="85" t="s">
        <v>37</v>
      </c>
      <c r="C60" s="86" t="s">
        <v>30</v>
      </c>
      <c r="D60" s="86" t="s">
        <v>31</v>
      </c>
      <c r="E60" s="85" t="s">
        <v>19</v>
      </c>
      <c r="F60" s="86" t="s">
        <v>20</v>
      </c>
      <c r="G60" s="85" t="s">
        <v>21</v>
      </c>
    </row>
    <row r="61" spans="1:7" ht="12.75" customHeight="1" x14ac:dyDescent="0.25">
      <c r="A61" s="87"/>
      <c r="B61" s="33" t="s">
        <v>79</v>
      </c>
      <c r="C61" s="21" t="s">
        <v>33</v>
      </c>
      <c r="D61" s="146">
        <v>1.6</v>
      </c>
      <c r="E61" s="21" t="s">
        <v>69</v>
      </c>
      <c r="F61" s="25">
        <v>637750</v>
      </c>
      <c r="G61" s="22">
        <f t="shared" ref="G61" si="5">+D61*F61</f>
        <v>1020400</v>
      </c>
    </row>
    <row r="62" spans="1:7" ht="12.75" customHeight="1" x14ac:dyDescent="0.25">
      <c r="A62" s="87"/>
      <c r="B62" s="23" t="s">
        <v>80</v>
      </c>
      <c r="C62" s="24" t="s">
        <v>81</v>
      </c>
      <c r="D62" s="25">
        <v>6000</v>
      </c>
      <c r="E62" s="26" t="s">
        <v>82</v>
      </c>
      <c r="F62" s="25">
        <v>53</v>
      </c>
      <c r="G62" s="27">
        <f>D62*F62</f>
        <v>318000</v>
      </c>
    </row>
    <row r="63" spans="1:7" ht="12.75" customHeight="1" x14ac:dyDescent="0.25">
      <c r="A63" s="87"/>
      <c r="B63" s="23" t="s">
        <v>83</v>
      </c>
      <c r="C63" s="24" t="s">
        <v>84</v>
      </c>
      <c r="D63" s="24">
        <v>1</v>
      </c>
      <c r="E63" s="28" t="s">
        <v>85</v>
      </c>
      <c r="F63" s="34">
        <v>50000</v>
      </c>
      <c r="G63" s="27">
        <f>D63*F63</f>
        <v>50000</v>
      </c>
    </row>
    <row r="64" spans="1:7" ht="12.75" customHeight="1" x14ac:dyDescent="0.25">
      <c r="A64" s="87"/>
      <c r="B64" s="23" t="s">
        <v>106</v>
      </c>
      <c r="C64" s="24" t="s">
        <v>33</v>
      </c>
      <c r="D64" s="25">
        <v>3500</v>
      </c>
      <c r="E64" s="26" t="s">
        <v>100</v>
      </c>
      <c r="F64" s="25">
        <v>250</v>
      </c>
      <c r="G64" s="27">
        <f t="shared" ref="G64" si="6">D64*F64</f>
        <v>875000</v>
      </c>
    </row>
    <row r="65" spans="1:255" ht="13.5" customHeight="1" x14ac:dyDescent="0.25">
      <c r="A65" s="51"/>
      <c r="B65" s="67" t="s">
        <v>38</v>
      </c>
      <c r="C65" s="68"/>
      <c r="D65" s="68"/>
      <c r="E65" s="68"/>
      <c r="F65" s="69"/>
      <c r="G65" s="70">
        <f>SUM(G61:G64)</f>
        <v>2263400</v>
      </c>
    </row>
    <row r="66" spans="1:255" ht="12" customHeight="1" x14ac:dyDescent="0.25">
      <c r="A66" s="46"/>
      <c r="B66" s="88"/>
      <c r="C66" s="88"/>
      <c r="D66" s="88"/>
      <c r="E66" s="88"/>
      <c r="F66" s="89"/>
      <c r="G66" s="89"/>
    </row>
    <row r="67" spans="1:255" ht="12" customHeight="1" x14ac:dyDescent="0.25">
      <c r="A67" s="87"/>
      <c r="B67" s="90" t="s">
        <v>39</v>
      </c>
      <c r="C67" s="91"/>
      <c r="D67" s="91"/>
      <c r="E67" s="91"/>
      <c r="F67" s="91"/>
      <c r="G67" s="92">
        <f>G25+G30+G36+G57+G65</f>
        <v>5033388.7</v>
      </c>
    </row>
    <row r="68" spans="1:255" ht="12" customHeight="1" x14ac:dyDescent="0.25">
      <c r="A68" s="87"/>
      <c r="B68" s="93" t="s">
        <v>40</v>
      </c>
      <c r="C68" s="94"/>
      <c r="D68" s="94"/>
      <c r="E68" s="94"/>
      <c r="F68" s="94"/>
      <c r="G68" s="95">
        <f>G67*0.05</f>
        <v>251669.43500000003</v>
      </c>
    </row>
    <row r="69" spans="1:255" ht="12" customHeight="1" x14ac:dyDescent="0.25">
      <c r="A69" s="87"/>
      <c r="B69" s="96" t="s">
        <v>41</v>
      </c>
      <c r="C69" s="97"/>
      <c r="D69" s="97"/>
      <c r="E69" s="97"/>
      <c r="F69" s="97"/>
      <c r="G69" s="98">
        <f>G68+G67</f>
        <v>5285058.1349999998</v>
      </c>
    </row>
    <row r="70" spans="1:255" ht="12" customHeight="1" x14ac:dyDescent="0.25">
      <c r="A70" s="87"/>
      <c r="B70" s="93" t="s">
        <v>42</v>
      </c>
      <c r="C70" s="94"/>
      <c r="D70" s="94"/>
      <c r="E70" s="94"/>
      <c r="F70" s="94"/>
      <c r="G70" s="95">
        <f>G12</f>
        <v>10500000</v>
      </c>
    </row>
    <row r="71" spans="1:255" ht="12" customHeight="1" x14ac:dyDescent="0.25">
      <c r="A71" s="87"/>
      <c r="B71" s="99" t="s">
        <v>43</v>
      </c>
      <c r="C71" s="100"/>
      <c r="D71" s="100"/>
      <c r="E71" s="100"/>
      <c r="F71" s="100"/>
      <c r="G71" s="101">
        <f>G70-G69</f>
        <v>5214941.8650000002</v>
      </c>
    </row>
    <row r="72" spans="1:255" ht="12" customHeight="1" x14ac:dyDescent="0.25">
      <c r="A72" s="87"/>
      <c r="B72" s="102" t="s">
        <v>121</v>
      </c>
      <c r="C72" s="103"/>
      <c r="D72" s="103"/>
      <c r="E72" s="103"/>
      <c r="F72" s="103"/>
      <c r="G72" s="104"/>
    </row>
    <row r="73" spans="1:255" ht="12.75" customHeight="1" thickBot="1" x14ac:dyDescent="0.3">
      <c r="A73" s="87"/>
      <c r="B73" s="105"/>
      <c r="C73" s="103"/>
      <c r="D73" s="103"/>
      <c r="E73" s="103"/>
      <c r="F73" s="103"/>
      <c r="G73" s="104"/>
    </row>
    <row r="74" spans="1:255" ht="12" customHeight="1" x14ac:dyDescent="0.25">
      <c r="A74" s="87"/>
      <c r="B74" s="106" t="s">
        <v>122</v>
      </c>
      <c r="C74" s="107"/>
      <c r="D74" s="107"/>
      <c r="E74" s="107"/>
      <c r="F74" s="108"/>
      <c r="G74" s="104"/>
    </row>
    <row r="75" spans="1:255" ht="12" customHeight="1" x14ac:dyDescent="0.25">
      <c r="A75" s="87"/>
      <c r="B75" s="109" t="s">
        <v>107</v>
      </c>
      <c r="C75" s="110"/>
      <c r="D75" s="110"/>
      <c r="E75" s="110"/>
      <c r="F75" s="111"/>
      <c r="G75" s="104"/>
    </row>
    <row r="76" spans="1:255" ht="12" customHeight="1" x14ac:dyDescent="0.25">
      <c r="A76" s="87"/>
      <c r="B76" s="109" t="s">
        <v>44</v>
      </c>
      <c r="C76" s="110"/>
      <c r="D76" s="110"/>
      <c r="E76" s="110"/>
      <c r="F76" s="111"/>
      <c r="G76" s="104"/>
    </row>
    <row r="77" spans="1:255" ht="12" customHeight="1" x14ac:dyDescent="0.25">
      <c r="A77" s="87"/>
      <c r="B77" s="109" t="s">
        <v>120</v>
      </c>
      <c r="C77" s="110"/>
      <c r="D77" s="110"/>
      <c r="E77" s="110"/>
      <c r="F77" s="111"/>
      <c r="G77" s="104"/>
    </row>
    <row r="78" spans="1:255" s="153" customFormat="1" ht="12" customHeight="1" x14ac:dyDescent="0.25">
      <c r="A78" s="147"/>
      <c r="B78" s="148" t="s">
        <v>108</v>
      </c>
      <c r="C78" s="149"/>
      <c r="D78" s="149"/>
      <c r="E78" s="149"/>
      <c r="F78" s="150"/>
      <c r="G78" s="151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  <c r="BI78" s="152"/>
      <c r="BJ78" s="152"/>
      <c r="BK78" s="152"/>
      <c r="BL78" s="152"/>
      <c r="BM78" s="152"/>
      <c r="BN78" s="152"/>
      <c r="BO78" s="152"/>
      <c r="BP78" s="152"/>
      <c r="BQ78" s="152"/>
      <c r="BR78" s="152"/>
      <c r="BS78" s="152"/>
      <c r="BT78" s="152"/>
      <c r="BU78" s="152"/>
      <c r="BV78" s="152"/>
      <c r="BW78" s="152"/>
      <c r="BX78" s="152"/>
      <c r="BY78" s="152"/>
      <c r="BZ78" s="152"/>
      <c r="CA78" s="152"/>
      <c r="CB78" s="152"/>
      <c r="CC78" s="152"/>
      <c r="CD78" s="152"/>
      <c r="CE78" s="152"/>
      <c r="CF78" s="152"/>
      <c r="CG78" s="152"/>
      <c r="CH78" s="152"/>
      <c r="CI78" s="152"/>
      <c r="CJ78" s="152"/>
      <c r="CK78" s="152"/>
      <c r="CL78" s="152"/>
      <c r="CM78" s="152"/>
      <c r="CN78" s="152"/>
      <c r="CO78" s="152"/>
      <c r="CP78" s="152"/>
      <c r="CQ78" s="152"/>
      <c r="CR78" s="152"/>
      <c r="CS78" s="152"/>
      <c r="CT78" s="152"/>
      <c r="CU78" s="152"/>
      <c r="CV78" s="152"/>
      <c r="CW78" s="152"/>
      <c r="CX78" s="152"/>
      <c r="CY78" s="152"/>
      <c r="CZ78" s="152"/>
      <c r="DA78" s="152"/>
      <c r="DB78" s="152"/>
      <c r="DC78" s="152"/>
      <c r="DD78" s="152"/>
      <c r="DE78" s="152"/>
      <c r="DF78" s="152"/>
      <c r="DG78" s="152"/>
      <c r="DH78" s="152"/>
      <c r="DI78" s="152"/>
      <c r="DJ78" s="152"/>
      <c r="DK78" s="152"/>
      <c r="DL78" s="152"/>
      <c r="DM78" s="152"/>
      <c r="DN78" s="152"/>
      <c r="DO78" s="152"/>
      <c r="DP78" s="152"/>
      <c r="DQ78" s="152"/>
      <c r="DR78" s="152"/>
      <c r="DS78" s="152"/>
      <c r="DT78" s="152"/>
      <c r="DU78" s="152"/>
      <c r="DV78" s="152"/>
      <c r="DW78" s="152"/>
      <c r="DX78" s="152"/>
      <c r="DY78" s="152"/>
      <c r="DZ78" s="152"/>
      <c r="EA78" s="152"/>
      <c r="EB78" s="152"/>
      <c r="EC78" s="152"/>
      <c r="ED78" s="152"/>
      <c r="EE78" s="152"/>
      <c r="EF78" s="152"/>
      <c r="EG78" s="152"/>
      <c r="EH78" s="152"/>
      <c r="EI78" s="152"/>
      <c r="EJ78" s="152"/>
      <c r="EK78" s="152"/>
      <c r="EL78" s="152"/>
      <c r="EM78" s="152"/>
      <c r="EN78" s="152"/>
      <c r="EO78" s="152"/>
      <c r="EP78" s="152"/>
      <c r="EQ78" s="152"/>
      <c r="ER78" s="152"/>
      <c r="ES78" s="152"/>
      <c r="ET78" s="152"/>
      <c r="EU78" s="152"/>
      <c r="EV78" s="152"/>
      <c r="EW78" s="152"/>
      <c r="EX78" s="152"/>
      <c r="EY78" s="152"/>
      <c r="EZ78" s="152"/>
      <c r="FA78" s="152"/>
      <c r="FB78" s="152"/>
      <c r="FC78" s="152"/>
      <c r="FD78" s="152"/>
      <c r="FE78" s="152"/>
      <c r="FF78" s="152"/>
      <c r="FG78" s="152"/>
      <c r="FH78" s="152"/>
      <c r="FI78" s="152"/>
      <c r="FJ78" s="152"/>
      <c r="FK78" s="152"/>
      <c r="FL78" s="152"/>
      <c r="FM78" s="152"/>
      <c r="FN78" s="152"/>
      <c r="FO78" s="152"/>
      <c r="FP78" s="152"/>
      <c r="FQ78" s="152"/>
      <c r="FR78" s="152"/>
      <c r="FS78" s="152"/>
      <c r="FT78" s="152"/>
      <c r="FU78" s="152"/>
      <c r="FV78" s="152"/>
      <c r="FW78" s="152"/>
      <c r="FX78" s="152"/>
      <c r="FY78" s="152"/>
      <c r="FZ78" s="152"/>
      <c r="GA78" s="152"/>
      <c r="GB78" s="152"/>
      <c r="GC78" s="152"/>
      <c r="GD78" s="152"/>
      <c r="GE78" s="152"/>
      <c r="GF78" s="152"/>
      <c r="GG78" s="152"/>
      <c r="GH78" s="152"/>
      <c r="GI78" s="152"/>
      <c r="GJ78" s="152"/>
      <c r="GK78" s="152"/>
      <c r="GL78" s="152"/>
      <c r="GM78" s="152"/>
      <c r="GN78" s="152"/>
      <c r="GO78" s="152"/>
      <c r="GP78" s="152"/>
      <c r="GQ78" s="152"/>
      <c r="GR78" s="152"/>
      <c r="GS78" s="152"/>
      <c r="GT78" s="152"/>
      <c r="GU78" s="152"/>
      <c r="GV78" s="152"/>
      <c r="GW78" s="152"/>
      <c r="GX78" s="152"/>
      <c r="GY78" s="152"/>
      <c r="GZ78" s="152"/>
      <c r="HA78" s="152"/>
      <c r="HB78" s="152"/>
      <c r="HC78" s="152"/>
      <c r="HD78" s="152"/>
      <c r="HE78" s="152"/>
      <c r="HF78" s="152"/>
      <c r="HG78" s="152"/>
      <c r="HH78" s="152"/>
      <c r="HI78" s="152"/>
      <c r="HJ78" s="152"/>
      <c r="HK78" s="152"/>
      <c r="HL78" s="152"/>
      <c r="HM78" s="152"/>
      <c r="HN78" s="152"/>
      <c r="HO78" s="152"/>
      <c r="HP78" s="152"/>
      <c r="HQ78" s="152"/>
      <c r="HR78" s="152"/>
      <c r="HS78" s="152"/>
      <c r="HT78" s="152"/>
      <c r="HU78" s="152"/>
      <c r="HV78" s="152"/>
      <c r="HW78" s="152"/>
      <c r="HX78" s="152"/>
      <c r="HY78" s="152"/>
      <c r="HZ78" s="152"/>
      <c r="IA78" s="152"/>
      <c r="IB78" s="152"/>
      <c r="IC78" s="152"/>
      <c r="ID78" s="152"/>
      <c r="IE78" s="152"/>
      <c r="IF78" s="152"/>
      <c r="IG78" s="152"/>
      <c r="IH78" s="152"/>
      <c r="II78" s="152"/>
      <c r="IJ78" s="152"/>
      <c r="IK78" s="152"/>
      <c r="IL78" s="152"/>
      <c r="IM78" s="152"/>
      <c r="IN78" s="152"/>
      <c r="IO78" s="152"/>
      <c r="IP78" s="152"/>
      <c r="IQ78" s="152"/>
      <c r="IR78" s="152"/>
      <c r="IS78" s="152"/>
      <c r="IT78" s="152"/>
      <c r="IU78" s="152"/>
    </row>
    <row r="79" spans="1:255" s="153" customFormat="1" ht="12" customHeight="1" x14ac:dyDescent="0.25">
      <c r="A79" s="147"/>
      <c r="B79" s="148" t="s">
        <v>109</v>
      </c>
      <c r="C79" s="149"/>
      <c r="D79" s="149"/>
      <c r="E79" s="149"/>
      <c r="F79" s="150"/>
      <c r="G79" s="151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  <c r="BI79" s="152"/>
      <c r="BJ79" s="152"/>
      <c r="BK79" s="152"/>
      <c r="BL79" s="152"/>
      <c r="BM79" s="152"/>
      <c r="BN79" s="152"/>
      <c r="BO79" s="152"/>
      <c r="BP79" s="152"/>
      <c r="BQ79" s="152"/>
      <c r="BR79" s="152"/>
      <c r="BS79" s="152"/>
      <c r="BT79" s="152"/>
      <c r="BU79" s="152"/>
      <c r="BV79" s="152"/>
      <c r="BW79" s="152"/>
      <c r="BX79" s="152"/>
      <c r="BY79" s="152"/>
      <c r="BZ79" s="152"/>
      <c r="CA79" s="152"/>
      <c r="CB79" s="152"/>
      <c r="CC79" s="152"/>
      <c r="CD79" s="152"/>
      <c r="CE79" s="152"/>
      <c r="CF79" s="152"/>
      <c r="CG79" s="152"/>
      <c r="CH79" s="152"/>
      <c r="CI79" s="152"/>
      <c r="CJ79" s="152"/>
      <c r="CK79" s="152"/>
      <c r="CL79" s="152"/>
      <c r="CM79" s="152"/>
      <c r="CN79" s="152"/>
      <c r="CO79" s="152"/>
      <c r="CP79" s="152"/>
      <c r="CQ79" s="152"/>
      <c r="CR79" s="152"/>
      <c r="CS79" s="152"/>
      <c r="CT79" s="152"/>
      <c r="CU79" s="152"/>
      <c r="CV79" s="152"/>
      <c r="CW79" s="152"/>
      <c r="CX79" s="152"/>
      <c r="CY79" s="152"/>
      <c r="CZ79" s="152"/>
      <c r="DA79" s="152"/>
      <c r="DB79" s="152"/>
      <c r="DC79" s="152"/>
      <c r="DD79" s="152"/>
      <c r="DE79" s="152"/>
      <c r="DF79" s="152"/>
      <c r="DG79" s="152"/>
      <c r="DH79" s="152"/>
      <c r="DI79" s="152"/>
      <c r="DJ79" s="152"/>
      <c r="DK79" s="152"/>
      <c r="DL79" s="152"/>
      <c r="DM79" s="152"/>
      <c r="DN79" s="152"/>
      <c r="DO79" s="152"/>
      <c r="DP79" s="152"/>
      <c r="DQ79" s="152"/>
      <c r="DR79" s="152"/>
      <c r="DS79" s="152"/>
      <c r="DT79" s="152"/>
      <c r="DU79" s="152"/>
      <c r="DV79" s="152"/>
      <c r="DW79" s="152"/>
      <c r="DX79" s="152"/>
      <c r="DY79" s="152"/>
      <c r="DZ79" s="152"/>
      <c r="EA79" s="152"/>
      <c r="EB79" s="152"/>
      <c r="EC79" s="152"/>
      <c r="ED79" s="152"/>
      <c r="EE79" s="152"/>
      <c r="EF79" s="152"/>
      <c r="EG79" s="152"/>
      <c r="EH79" s="152"/>
      <c r="EI79" s="152"/>
      <c r="EJ79" s="152"/>
      <c r="EK79" s="152"/>
      <c r="EL79" s="152"/>
      <c r="EM79" s="152"/>
      <c r="EN79" s="152"/>
      <c r="EO79" s="152"/>
      <c r="EP79" s="152"/>
      <c r="EQ79" s="152"/>
      <c r="ER79" s="152"/>
      <c r="ES79" s="152"/>
      <c r="ET79" s="152"/>
      <c r="EU79" s="152"/>
      <c r="EV79" s="152"/>
      <c r="EW79" s="152"/>
      <c r="EX79" s="152"/>
      <c r="EY79" s="152"/>
      <c r="EZ79" s="152"/>
      <c r="FA79" s="152"/>
      <c r="FB79" s="152"/>
      <c r="FC79" s="152"/>
      <c r="FD79" s="152"/>
      <c r="FE79" s="152"/>
      <c r="FF79" s="152"/>
      <c r="FG79" s="152"/>
      <c r="FH79" s="152"/>
      <c r="FI79" s="152"/>
      <c r="FJ79" s="152"/>
      <c r="FK79" s="152"/>
      <c r="FL79" s="152"/>
      <c r="FM79" s="152"/>
      <c r="FN79" s="152"/>
      <c r="FO79" s="152"/>
      <c r="FP79" s="152"/>
      <c r="FQ79" s="152"/>
      <c r="FR79" s="152"/>
      <c r="FS79" s="152"/>
      <c r="FT79" s="152"/>
      <c r="FU79" s="152"/>
      <c r="FV79" s="152"/>
      <c r="FW79" s="152"/>
      <c r="FX79" s="152"/>
      <c r="FY79" s="152"/>
      <c r="FZ79" s="152"/>
      <c r="GA79" s="152"/>
      <c r="GB79" s="152"/>
      <c r="GC79" s="152"/>
      <c r="GD79" s="152"/>
      <c r="GE79" s="152"/>
      <c r="GF79" s="152"/>
      <c r="GG79" s="152"/>
      <c r="GH79" s="152"/>
      <c r="GI79" s="152"/>
      <c r="GJ79" s="152"/>
      <c r="GK79" s="152"/>
      <c r="GL79" s="152"/>
      <c r="GM79" s="152"/>
      <c r="GN79" s="152"/>
      <c r="GO79" s="152"/>
      <c r="GP79" s="152"/>
      <c r="GQ79" s="152"/>
      <c r="GR79" s="152"/>
      <c r="GS79" s="152"/>
      <c r="GT79" s="152"/>
      <c r="GU79" s="152"/>
      <c r="GV79" s="152"/>
      <c r="GW79" s="152"/>
      <c r="GX79" s="152"/>
      <c r="GY79" s="152"/>
      <c r="GZ79" s="152"/>
      <c r="HA79" s="152"/>
      <c r="HB79" s="152"/>
      <c r="HC79" s="152"/>
      <c r="HD79" s="152"/>
      <c r="HE79" s="152"/>
      <c r="HF79" s="152"/>
      <c r="HG79" s="152"/>
      <c r="HH79" s="152"/>
      <c r="HI79" s="152"/>
      <c r="HJ79" s="152"/>
      <c r="HK79" s="152"/>
      <c r="HL79" s="152"/>
      <c r="HM79" s="152"/>
      <c r="HN79" s="152"/>
      <c r="HO79" s="152"/>
      <c r="HP79" s="152"/>
      <c r="HQ79" s="152"/>
      <c r="HR79" s="152"/>
      <c r="HS79" s="152"/>
      <c r="HT79" s="152"/>
      <c r="HU79" s="152"/>
      <c r="HV79" s="152"/>
      <c r="HW79" s="152"/>
      <c r="HX79" s="152"/>
      <c r="HY79" s="152"/>
      <c r="HZ79" s="152"/>
      <c r="IA79" s="152"/>
      <c r="IB79" s="152"/>
      <c r="IC79" s="152"/>
      <c r="ID79" s="152"/>
      <c r="IE79" s="152"/>
      <c r="IF79" s="152"/>
      <c r="IG79" s="152"/>
      <c r="IH79" s="152"/>
      <c r="II79" s="152"/>
      <c r="IJ79" s="152"/>
      <c r="IK79" s="152"/>
      <c r="IL79" s="152"/>
      <c r="IM79" s="152"/>
      <c r="IN79" s="152"/>
      <c r="IO79" s="152"/>
      <c r="IP79" s="152"/>
      <c r="IQ79" s="152"/>
      <c r="IR79" s="152"/>
      <c r="IS79" s="152"/>
      <c r="IT79" s="152"/>
      <c r="IU79" s="152"/>
    </row>
    <row r="80" spans="1:255" s="153" customFormat="1" ht="12.75" customHeight="1" x14ac:dyDescent="0.25">
      <c r="A80" s="147"/>
      <c r="B80" s="148" t="s">
        <v>110</v>
      </c>
      <c r="C80" s="149"/>
      <c r="D80" s="149"/>
      <c r="E80" s="149"/>
      <c r="F80" s="150"/>
      <c r="G80" s="151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  <c r="BI80" s="152"/>
      <c r="BJ80" s="152"/>
      <c r="BK80" s="152"/>
      <c r="BL80" s="152"/>
      <c r="BM80" s="152"/>
      <c r="BN80" s="152"/>
      <c r="BO80" s="152"/>
      <c r="BP80" s="152"/>
      <c r="BQ80" s="152"/>
      <c r="BR80" s="152"/>
      <c r="BS80" s="152"/>
      <c r="BT80" s="152"/>
      <c r="BU80" s="152"/>
      <c r="BV80" s="152"/>
      <c r="BW80" s="152"/>
      <c r="BX80" s="152"/>
      <c r="BY80" s="152"/>
      <c r="BZ80" s="152"/>
      <c r="CA80" s="152"/>
      <c r="CB80" s="152"/>
      <c r="CC80" s="152"/>
      <c r="CD80" s="152"/>
      <c r="CE80" s="152"/>
      <c r="CF80" s="152"/>
      <c r="CG80" s="152"/>
      <c r="CH80" s="152"/>
      <c r="CI80" s="152"/>
      <c r="CJ80" s="152"/>
      <c r="CK80" s="152"/>
      <c r="CL80" s="152"/>
      <c r="CM80" s="152"/>
      <c r="CN80" s="152"/>
      <c r="CO80" s="152"/>
      <c r="CP80" s="152"/>
      <c r="CQ80" s="152"/>
      <c r="CR80" s="152"/>
      <c r="CS80" s="152"/>
      <c r="CT80" s="152"/>
      <c r="CU80" s="152"/>
      <c r="CV80" s="152"/>
      <c r="CW80" s="152"/>
      <c r="CX80" s="152"/>
      <c r="CY80" s="152"/>
      <c r="CZ80" s="152"/>
      <c r="DA80" s="152"/>
      <c r="DB80" s="152"/>
      <c r="DC80" s="152"/>
      <c r="DD80" s="152"/>
      <c r="DE80" s="152"/>
      <c r="DF80" s="152"/>
      <c r="DG80" s="152"/>
      <c r="DH80" s="152"/>
      <c r="DI80" s="152"/>
      <c r="DJ80" s="152"/>
      <c r="DK80" s="152"/>
      <c r="DL80" s="152"/>
      <c r="DM80" s="152"/>
      <c r="DN80" s="152"/>
      <c r="DO80" s="152"/>
      <c r="DP80" s="152"/>
      <c r="DQ80" s="152"/>
      <c r="DR80" s="152"/>
      <c r="DS80" s="152"/>
      <c r="DT80" s="152"/>
      <c r="DU80" s="152"/>
      <c r="DV80" s="152"/>
      <c r="DW80" s="152"/>
      <c r="DX80" s="152"/>
      <c r="DY80" s="152"/>
      <c r="DZ80" s="152"/>
      <c r="EA80" s="152"/>
      <c r="EB80" s="152"/>
      <c r="EC80" s="152"/>
      <c r="ED80" s="152"/>
      <c r="EE80" s="152"/>
      <c r="EF80" s="152"/>
      <c r="EG80" s="152"/>
      <c r="EH80" s="152"/>
      <c r="EI80" s="152"/>
      <c r="EJ80" s="152"/>
      <c r="EK80" s="152"/>
      <c r="EL80" s="152"/>
      <c r="EM80" s="152"/>
      <c r="EN80" s="152"/>
      <c r="EO80" s="152"/>
      <c r="EP80" s="152"/>
      <c r="EQ80" s="152"/>
      <c r="ER80" s="152"/>
      <c r="ES80" s="152"/>
      <c r="ET80" s="152"/>
      <c r="EU80" s="152"/>
      <c r="EV80" s="152"/>
      <c r="EW80" s="152"/>
      <c r="EX80" s="152"/>
      <c r="EY80" s="152"/>
      <c r="EZ80" s="152"/>
      <c r="FA80" s="152"/>
      <c r="FB80" s="152"/>
      <c r="FC80" s="152"/>
      <c r="FD80" s="152"/>
      <c r="FE80" s="152"/>
      <c r="FF80" s="152"/>
      <c r="FG80" s="152"/>
      <c r="FH80" s="152"/>
      <c r="FI80" s="152"/>
      <c r="FJ80" s="152"/>
      <c r="FK80" s="152"/>
      <c r="FL80" s="152"/>
      <c r="FM80" s="152"/>
      <c r="FN80" s="152"/>
      <c r="FO80" s="152"/>
      <c r="FP80" s="152"/>
      <c r="FQ80" s="152"/>
      <c r="FR80" s="152"/>
      <c r="FS80" s="152"/>
      <c r="FT80" s="152"/>
      <c r="FU80" s="152"/>
      <c r="FV80" s="152"/>
      <c r="FW80" s="152"/>
      <c r="FX80" s="152"/>
      <c r="FY80" s="152"/>
      <c r="FZ80" s="152"/>
      <c r="GA80" s="152"/>
      <c r="GB80" s="152"/>
      <c r="GC80" s="152"/>
      <c r="GD80" s="152"/>
      <c r="GE80" s="152"/>
      <c r="GF80" s="152"/>
      <c r="GG80" s="152"/>
      <c r="GH80" s="152"/>
      <c r="GI80" s="152"/>
      <c r="GJ80" s="152"/>
      <c r="GK80" s="152"/>
      <c r="GL80" s="152"/>
      <c r="GM80" s="152"/>
      <c r="GN80" s="152"/>
      <c r="GO80" s="152"/>
      <c r="GP80" s="152"/>
      <c r="GQ80" s="152"/>
      <c r="GR80" s="152"/>
      <c r="GS80" s="152"/>
      <c r="GT80" s="152"/>
      <c r="GU80" s="152"/>
      <c r="GV80" s="152"/>
      <c r="GW80" s="152"/>
      <c r="GX80" s="152"/>
      <c r="GY80" s="152"/>
      <c r="GZ80" s="152"/>
      <c r="HA80" s="152"/>
      <c r="HB80" s="152"/>
      <c r="HC80" s="152"/>
      <c r="HD80" s="152"/>
      <c r="HE80" s="152"/>
      <c r="HF80" s="152"/>
      <c r="HG80" s="152"/>
      <c r="HH80" s="152"/>
      <c r="HI80" s="152"/>
      <c r="HJ80" s="152"/>
      <c r="HK80" s="152"/>
      <c r="HL80" s="152"/>
      <c r="HM80" s="152"/>
      <c r="HN80" s="152"/>
      <c r="HO80" s="152"/>
      <c r="HP80" s="152"/>
      <c r="HQ80" s="152"/>
      <c r="HR80" s="152"/>
      <c r="HS80" s="152"/>
      <c r="HT80" s="152"/>
      <c r="HU80" s="152"/>
      <c r="HV80" s="152"/>
      <c r="HW80" s="152"/>
      <c r="HX80" s="152"/>
      <c r="HY80" s="152"/>
      <c r="HZ80" s="152"/>
      <c r="IA80" s="152"/>
      <c r="IB80" s="152"/>
      <c r="IC80" s="152"/>
      <c r="ID80" s="152"/>
      <c r="IE80" s="152"/>
      <c r="IF80" s="152"/>
      <c r="IG80" s="152"/>
      <c r="IH80" s="152"/>
      <c r="II80" s="152"/>
      <c r="IJ80" s="152"/>
      <c r="IK80" s="152"/>
      <c r="IL80" s="152"/>
      <c r="IM80" s="152"/>
      <c r="IN80" s="152"/>
      <c r="IO80" s="152"/>
      <c r="IP80" s="152"/>
      <c r="IQ80" s="152"/>
      <c r="IR80" s="152"/>
      <c r="IS80" s="152"/>
      <c r="IT80" s="152"/>
      <c r="IU80" s="152"/>
    </row>
    <row r="81" spans="1:255" s="153" customFormat="1" ht="12.75" customHeight="1" x14ac:dyDescent="0.25">
      <c r="A81" s="154"/>
      <c r="B81" s="148" t="s">
        <v>111</v>
      </c>
      <c r="C81" s="149"/>
      <c r="D81" s="149"/>
      <c r="E81" s="149"/>
      <c r="F81" s="150"/>
      <c r="G81" s="151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  <c r="BI81" s="152"/>
      <c r="BJ81" s="152"/>
      <c r="BK81" s="152"/>
      <c r="BL81" s="152"/>
      <c r="BM81" s="152"/>
      <c r="BN81" s="152"/>
      <c r="BO81" s="152"/>
      <c r="BP81" s="152"/>
      <c r="BQ81" s="152"/>
      <c r="BR81" s="152"/>
      <c r="BS81" s="152"/>
      <c r="BT81" s="152"/>
      <c r="BU81" s="152"/>
      <c r="BV81" s="152"/>
      <c r="BW81" s="152"/>
      <c r="BX81" s="152"/>
      <c r="BY81" s="152"/>
      <c r="BZ81" s="152"/>
      <c r="CA81" s="152"/>
      <c r="CB81" s="152"/>
      <c r="CC81" s="152"/>
      <c r="CD81" s="152"/>
      <c r="CE81" s="152"/>
      <c r="CF81" s="152"/>
      <c r="CG81" s="152"/>
      <c r="CH81" s="152"/>
      <c r="CI81" s="152"/>
      <c r="CJ81" s="152"/>
      <c r="CK81" s="152"/>
      <c r="CL81" s="152"/>
      <c r="CM81" s="152"/>
      <c r="CN81" s="152"/>
      <c r="CO81" s="152"/>
      <c r="CP81" s="152"/>
      <c r="CQ81" s="152"/>
      <c r="CR81" s="152"/>
      <c r="CS81" s="152"/>
      <c r="CT81" s="152"/>
      <c r="CU81" s="152"/>
      <c r="CV81" s="152"/>
      <c r="CW81" s="152"/>
      <c r="CX81" s="152"/>
      <c r="CY81" s="152"/>
      <c r="CZ81" s="152"/>
      <c r="DA81" s="152"/>
      <c r="DB81" s="152"/>
      <c r="DC81" s="152"/>
      <c r="DD81" s="152"/>
      <c r="DE81" s="152"/>
      <c r="DF81" s="152"/>
      <c r="DG81" s="152"/>
      <c r="DH81" s="152"/>
      <c r="DI81" s="152"/>
      <c r="DJ81" s="152"/>
      <c r="DK81" s="152"/>
      <c r="DL81" s="152"/>
      <c r="DM81" s="152"/>
      <c r="DN81" s="152"/>
      <c r="DO81" s="152"/>
      <c r="DP81" s="152"/>
      <c r="DQ81" s="152"/>
      <c r="DR81" s="152"/>
      <c r="DS81" s="152"/>
      <c r="DT81" s="152"/>
      <c r="DU81" s="152"/>
      <c r="DV81" s="152"/>
      <c r="DW81" s="152"/>
      <c r="DX81" s="152"/>
      <c r="DY81" s="152"/>
      <c r="DZ81" s="152"/>
      <c r="EA81" s="152"/>
      <c r="EB81" s="152"/>
      <c r="EC81" s="152"/>
      <c r="ED81" s="152"/>
      <c r="EE81" s="152"/>
      <c r="EF81" s="152"/>
      <c r="EG81" s="152"/>
      <c r="EH81" s="152"/>
      <c r="EI81" s="152"/>
      <c r="EJ81" s="152"/>
      <c r="EK81" s="152"/>
      <c r="EL81" s="152"/>
      <c r="EM81" s="152"/>
      <c r="EN81" s="152"/>
      <c r="EO81" s="152"/>
      <c r="EP81" s="152"/>
      <c r="EQ81" s="152"/>
      <c r="ER81" s="152"/>
      <c r="ES81" s="152"/>
      <c r="ET81" s="152"/>
      <c r="EU81" s="152"/>
      <c r="EV81" s="152"/>
      <c r="EW81" s="152"/>
      <c r="EX81" s="152"/>
      <c r="EY81" s="152"/>
      <c r="EZ81" s="152"/>
      <c r="FA81" s="152"/>
      <c r="FB81" s="152"/>
      <c r="FC81" s="152"/>
      <c r="FD81" s="152"/>
      <c r="FE81" s="152"/>
      <c r="FF81" s="152"/>
      <c r="FG81" s="152"/>
      <c r="FH81" s="152"/>
      <c r="FI81" s="152"/>
      <c r="FJ81" s="152"/>
      <c r="FK81" s="152"/>
      <c r="FL81" s="152"/>
      <c r="FM81" s="152"/>
      <c r="FN81" s="152"/>
      <c r="FO81" s="152"/>
      <c r="FP81" s="152"/>
      <c r="FQ81" s="152"/>
      <c r="FR81" s="152"/>
      <c r="FS81" s="152"/>
      <c r="FT81" s="152"/>
      <c r="FU81" s="152"/>
      <c r="FV81" s="152"/>
      <c r="FW81" s="152"/>
      <c r="FX81" s="152"/>
      <c r="FY81" s="152"/>
      <c r="FZ81" s="152"/>
      <c r="GA81" s="152"/>
      <c r="GB81" s="152"/>
      <c r="GC81" s="152"/>
      <c r="GD81" s="152"/>
      <c r="GE81" s="152"/>
      <c r="GF81" s="152"/>
      <c r="GG81" s="152"/>
      <c r="GH81" s="152"/>
      <c r="GI81" s="152"/>
      <c r="GJ81" s="152"/>
      <c r="GK81" s="152"/>
      <c r="GL81" s="152"/>
      <c r="GM81" s="152"/>
      <c r="GN81" s="152"/>
      <c r="GO81" s="152"/>
      <c r="GP81" s="152"/>
      <c r="GQ81" s="152"/>
      <c r="GR81" s="152"/>
      <c r="GS81" s="152"/>
      <c r="GT81" s="152"/>
      <c r="GU81" s="152"/>
      <c r="GV81" s="152"/>
      <c r="GW81" s="152"/>
      <c r="GX81" s="152"/>
      <c r="GY81" s="152"/>
      <c r="GZ81" s="152"/>
      <c r="HA81" s="152"/>
      <c r="HB81" s="152"/>
      <c r="HC81" s="152"/>
      <c r="HD81" s="152"/>
      <c r="HE81" s="152"/>
      <c r="HF81" s="152"/>
      <c r="HG81" s="152"/>
      <c r="HH81" s="152"/>
      <c r="HI81" s="152"/>
      <c r="HJ81" s="152"/>
      <c r="HK81" s="152"/>
      <c r="HL81" s="152"/>
      <c r="HM81" s="152"/>
      <c r="HN81" s="152"/>
      <c r="HO81" s="152"/>
      <c r="HP81" s="152"/>
      <c r="HQ81" s="152"/>
      <c r="HR81" s="152"/>
      <c r="HS81" s="152"/>
      <c r="HT81" s="152"/>
      <c r="HU81" s="152"/>
      <c r="HV81" s="152"/>
      <c r="HW81" s="152"/>
      <c r="HX81" s="152"/>
      <c r="HY81" s="152"/>
      <c r="HZ81" s="152"/>
      <c r="IA81" s="152"/>
      <c r="IB81" s="152"/>
      <c r="IC81" s="152"/>
      <c r="ID81" s="152"/>
      <c r="IE81" s="152"/>
      <c r="IF81" s="152"/>
      <c r="IG81" s="152"/>
      <c r="IH81" s="152"/>
      <c r="II81" s="152"/>
      <c r="IJ81" s="152"/>
      <c r="IK81" s="152"/>
      <c r="IL81" s="152"/>
      <c r="IM81" s="152"/>
      <c r="IN81" s="152"/>
      <c r="IO81" s="152"/>
      <c r="IP81" s="152"/>
      <c r="IQ81" s="152"/>
      <c r="IR81" s="152"/>
      <c r="IS81" s="152"/>
      <c r="IT81" s="152"/>
      <c r="IU81" s="152"/>
    </row>
    <row r="82" spans="1:255" s="153" customFormat="1" ht="12.75" customHeight="1" x14ac:dyDescent="0.25">
      <c r="A82" s="154"/>
      <c r="B82" s="148" t="s">
        <v>119</v>
      </c>
      <c r="C82" s="149"/>
      <c r="D82" s="149"/>
      <c r="E82" s="149"/>
      <c r="F82" s="150"/>
      <c r="G82" s="151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  <c r="BI82" s="152"/>
      <c r="BJ82" s="152"/>
      <c r="BK82" s="152"/>
      <c r="BL82" s="152"/>
      <c r="BM82" s="152"/>
      <c r="BN82" s="152"/>
      <c r="BO82" s="152"/>
      <c r="BP82" s="152"/>
      <c r="BQ82" s="152"/>
      <c r="BR82" s="152"/>
      <c r="BS82" s="152"/>
      <c r="BT82" s="152"/>
      <c r="BU82" s="152"/>
      <c r="BV82" s="152"/>
      <c r="BW82" s="152"/>
      <c r="BX82" s="152"/>
      <c r="BY82" s="152"/>
      <c r="BZ82" s="152"/>
      <c r="CA82" s="152"/>
      <c r="CB82" s="152"/>
      <c r="CC82" s="152"/>
      <c r="CD82" s="152"/>
      <c r="CE82" s="152"/>
      <c r="CF82" s="152"/>
      <c r="CG82" s="152"/>
      <c r="CH82" s="152"/>
      <c r="CI82" s="152"/>
      <c r="CJ82" s="152"/>
      <c r="CK82" s="152"/>
      <c r="CL82" s="152"/>
      <c r="CM82" s="152"/>
      <c r="CN82" s="152"/>
      <c r="CO82" s="152"/>
      <c r="CP82" s="152"/>
      <c r="CQ82" s="152"/>
      <c r="CR82" s="152"/>
      <c r="CS82" s="152"/>
      <c r="CT82" s="152"/>
      <c r="CU82" s="152"/>
      <c r="CV82" s="152"/>
      <c r="CW82" s="152"/>
      <c r="CX82" s="152"/>
      <c r="CY82" s="152"/>
      <c r="CZ82" s="152"/>
      <c r="DA82" s="152"/>
      <c r="DB82" s="152"/>
      <c r="DC82" s="152"/>
      <c r="DD82" s="152"/>
      <c r="DE82" s="152"/>
      <c r="DF82" s="152"/>
      <c r="DG82" s="152"/>
      <c r="DH82" s="152"/>
      <c r="DI82" s="152"/>
      <c r="DJ82" s="152"/>
      <c r="DK82" s="152"/>
      <c r="DL82" s="152"/>
      <c r="DM82" s="152"/>
      <c r="DN82" s="152"/>
      <c r="DO82" s="152"/>
      <c r="DP82" s="152"/>
      <c r="DQ82" s="152"/>
      <c r="DR82" s="152"/>
      <c r="DS82" s="152"/>
      <c r="DT82" s="152"/>
      <c r="DU82" s="152"/>
      <c r="DV82" s="152"/>
      <c r="DW82" s="152"/>
      <c r="DX82" s="152"/>
      <c r="DY82" s="152"/>
      <c r="DZ82" s="152"/>
      <c r="EA82" s="152"/>
      <c r="EB82" s="152"/>
      <c r="EC82" s="152"/>
      <c r="ED82" s="152"/>
      <c r="EE82" s="152"/>
      <c r="EF82" s="152"/>
      <c r="EG82" s="152"/>
      <c r="EH82" s="152"/>
      <c r="EI82" s="152"/>
      <c r="EJ82" s="152"/>
      <c r="EK82" s="152"/>
      <c r="EL82" s="152"/>
      <c r="EM82" s="152"/>
      <c r="EN82" s="152"/>
      <c r="EO82" s="152"/>
      <c r="EP82" s="152"/>
      <c r="EQ82" s="152"/>
      <c r="ER82" s="152"/>
      <c r="ES82" s="152"/>
      <c r="ET82" s="152"/>
      <c r="EU82" s="152"/>
      <c r="EV82" s="152"/>
      <c r="EW82" s="152"/>
      <c r="EX82" s="152"/>
      <c r="EY82" s="152"/>
      <c r="EZ82" s="152"/>
      <c r="FA82" s="152"/>
      <c r="FB82" s="152"/>
      <c r="FC82" s="152"/>
      <c r="FD82" s="152"/>
      <c r="FE82" s="152"/>
      <c r="FF82" s="152"/>
      <c r="FG82" s="152"/>
      <c r="FH82" s="152"/>
      <c r="FI82" s="152"/>
      <c r="FJ82" s="152"/>
      <c r="FK82" s="152"/>
      <c r="FL82" s="152"/>
      <c r="FM82" s="152"/>
      <c r="FN82" s="152"/>
      <c r="FO82" s="152"/>
      <c r="FP82" s="152"/>
      <c r="FQ82" s="152"/>
      <c r="FR82" s="152"/>
      <c r="FS82" s="152"/>
      <c r="FT82" s="152"/>
      <c r="FU82" s="152"/>
      <c r="FV82" s="152"/>
      <c r="FW82" s="152"/>
      <c r="FX82" s="152"/>
      <c r="FY82" s="152"/>
      <c r="FZ82" s="152"/>
      <c r="GA82" s="152"/>
      <c r="GB82" s="152"/>
      <c r="GC82" s="152"/>
      <c r="GD82" s="152"/>
      <c r="GE82" s="152"/>
      <c r="GF82" s="152"/>
      <c r="GG82" s="152"/>
      <c r="GH82" s="152"/>
      <c r="GI82" s="152"/>
      <c r="GJ82" s="152"/>
      <c r="GK82" s="152"/>
      <c r="GL82" s="152"/>
      <c r="GM82" s="152"/>
      <c r="GN82" s="152"/>
      <c r="GO82" s="152"/>
      <c r="GP82" s="152"/>
      <c r="GQ82" s="152"/>
      <c r="GR82" s="152"/>
      <c r="GS82" s="152"/>
      <c r="GT82" s="152"/>
      <c r="GU82" s="152"/>
      <c r="GV82" s="152"/>
      <c r="GW82" s="152"/>
      <c r="GX82" s="152"/>
      <c r="GY82" s="152"/>
      <c r="GZ82" s="152"/>
      <c r="HA82" s="152"/>
      <c r="HB82" s="152"/>
      <c r="HC82" s="152"/>
      <c r="HD82" s="152"/>
      <c r="HE82" s="152"/>
      <c r="HF82" s="152"/>
      <c r="HG82" s="152"/>
      <c r="HH82" s="152"/>
      <c r="HI82" s="152"/>
      <c r="HJ82" s="152"/>
      <c r="HK82" s="152"/>
      <c r="HL82" s="152"/>
      <c r="HM82" s="152"/>
      <c r="HN82" s="152"/>
      <c r="HO82" s="152"/>
      <c r="HP82" s="152"/>
      <c r="HQ82" s="152"/>
      <c r="HR82" s="152"/>
      <c r="HS82" s="152"/>
      <c r="HT82" s="152"/>
      <c r="HU82" s="152"/>
      <c r="HV82" s="152"/>
      <c r="HW82" s="152"/>
      <c r="HX82" s="152"/>
      <c r="HY82" s="152"/>
      <c r="HZ82" s="152"/>
      <c r="IA82" s="152"/>
      <c r="IB82" s="152"/>
      <c r="IC82" s="152"/>
      <c r="ID82" s="152"/>
      <c r="IE82" s="152"/>
      <c r="IF82" s="152"/>
      <c r="IG82" s="152"/>
      <c r="IH82" s="152"/>
      <c r="II82" s="152"/>
      <c r="IJ82" s="152"/>
      <c r="IK82" s="152"/>
      <c r="IL82" s="152"/>
      <c r="IM82" s="152"/>
      <c r="IN82" s="152"/>
      <c r="IO82" s="152"/>
      <c r="IP82" s="152"/>
      <c r="IQ82" s="152"/>
      <c r="IR82" s="152"/>
      <c r="IS82" s="152"/>
      <c r="IT82" s="152"/>
      <c r="IU82" s="152"/>
    </row>
    <row r="83" spans="1:255" ht="12.75" customHeight="1" thickBot="1" x14ac:dyDescent="0.3">
      <c r="A83" s="112"/>
      <c r="B83" s="113" t="s">
        <v>112</v>
      </c>
      <c r="C83" s="114"/>
      <c r="D83" s="114"/>
      <c r="E83" s="114"/>
      <c r="F83" s="115"/>
      <c r="G83" s="104"/>
    </row>
    <row r="84" spans="1:255" ht="12.75" customHeight="1" x14ac:dyDescent="0.25">
      <c r="A84" s="87"/>
      <c r="B84" s="105"/>
      <c r="C84" s="110"/>
      <c r="D84" s="110"/>
      <c r="E84" s="110"/>
      <c r="F84" s="110"/>
      <c r="G84" s="104"/>
    </row>
    <row r="85" spans="1:255" ht="15" customHeight="1" thickBot="1" x14ac:dyDescent="0.3">
      <c r="A85" s="87"/>
      <c r="B85" s="155" t="s">
        <v>45</v>
      </c>
      <c r="C85" s="156"/>
      <c r="D85" s="116"/>
      <c r="E85" s="117"/>
      <c r="F85" s="117"/>
      <c r="G85" s="104"/>
    </row>
    <row r="86" spans="1:255" ht="12" customHeight="1" x14ac:dyDescent="0.25">
      <c r="A86" s="87"/>
      <c r="B86" s="118" t="s">
        <v>37</v>
      </c>
      <c r="C86" s="119" t="s">
        <v>114</v>
      </c>
      <c r="D86" s="120" t="s">
        <v>46</v>
      </c>
      <c r="E86" s="117"/>
      <c r="F86" s="117"/>
      <c r="G86" s="104"/>
    </row>
    <row r="87" spans="1:255" ht="12" customHeight="1" x14ac:dyDescent="0.25">
      <c r="A87" s="87"/>
      <c r="B87" s="121" t="s">
        <v>47</v>
      </c>
      <c r="C87" s="122">
        <f>G25</f>
        <v>725000</v>
      </c>
      <c r="D87" s="123">
        <f>(C87/C93)</f>
        <v>0.13717919112350502</v>
      </c>
      <c r="E87" s="117"/>
      <c r="F87" s="117"/>
      <c r="G87" s="104"/>
    </row>
    <row r="88" spans="1:255" ht="12" customHeight="1" x14ac:dyDescent="0.25">
      <c r="A88" s="87"/>
      <c r="B88" s="121" t="s">
        <v>48</v>
      </c>
      <c r="C88" s="124">
        <v>0</v>
      </c>
      <c r="D88" s="123">
        <v>0</v>
      </c>
      <c r="E88" s="117"/>
      <c r="F88" s="117"/>
      <c r="G88" s="104"/>
    </row>
    <row r="89" spans="1:255" ht="12" customHeight="1" x14ac:dyDescent="0.25">
      <c r="A89" s="87"/>
      <c r="B89" s="121" t="s">
        <v>49</v>
      </c>
      <c r="C89" s="122">
        <f>G36</f>
        <v>460000</v>
      </c>
      <c r="D89" s="123">
        <f>(C89/C93)</f>
        <v>8.7037831609396293E-2</v>
      </c>
      <c r="E89" s="117"/>
      <c r="F89" s="117"/>
      <c r="G89" s="104"/>
    </row>
    <row r="90" spans="1:255" ht="12" customHeight="1" x14ac:dyDescent="0.25">
      <c r="A90" s="87"/>
      <c r="B90" s="121" t="s">
        <v>29</v>
      </c>
      <c r="C90" s="122">
        <f>G57</f>
        <v>1584988.7</v>
      </c>
      <c r="D90" s="123">
        <f>(C90/C93)</f>
        <v>0.29989995559433896</v>
      </c>
      <c r="E90" s="117"/>
      <c r="F90" s="117"/>
      <c r="G90" s="104"/>
    </row>
    <row r="91" spans="1:255" ht="12" customHeight="1" x14ac:dyDescent="0.25">
      <c r="A91" s="87"/>
      <c r="B91" s="121" t="s">
        <v>50</v>
      </c>
      <c r="C91" s="125">
        <f>G65</f>
        <v>2263400</v>
      </c>
      <c r="D91" s="123">
        <f>(C91/C93)</f>
        <v>0.42826397405371208</v>
      </c>
      <c r="E91" s="126"/>
      <c r="F91" s="126"/>
      <c r="G91" s="104"/>
    </row>
    <row r="92" spans="1:255" ht="12" customHeight="1" x14ac:dyDescent="0.25">
      <c r="A92" s="87"/>
      <c r="B92" s="121" t="s">
        <v>51</v>
      </c>
      <c r="C92" s="125">
        <f>G68</f>
        <v>251669.43500000003</v>
      </c>
      <c r="D92" s="123">
        <f>(C92/C93)</f>
        <v>4.7619047619047623E-2</v>
      </c>
      <c r="E92" s="126"/>
      <c r="F92" s="126"/>
      <c r="G92" s="104"/>
    </row>
    <row r="93" spans="1:255" ht="12.75" customHeight="1" thickBot="1" x14ac:dyDescent="0.3">
      <c r="A93" s="87"/>
      <c r="B93" s="127" t="s">
        <v>52</v>
      </c>
      <c r="C93" s="128">
        <f>SUM(C87:C92)</f>
        <v>5285058.1349999998</v>
      </c>
      <c r="D93" s="129">
        <f>SUM(D87:D92)</f>
        <v>1</v>
      </c>
      <c r="E93" s="126"/>
      <c r="F93" s="126"/>
      <c r="G93" s="104"/>
    </row>
    <row r="94" spans="1:255" ht="12" customHeight="1" x14ac:dyDescent="0.25">
      <c r="A94" s="87"/>
      <c r="B94" s="105"/>
      <c r="C94" s="103"/>
      <c r="D94" s="103"/>
      <c r="E94" s="103"/>
      <c r="F94" s="103"/>
      <c r="G94" s="104"/>
    </row>
    <row r="95" spans="1:255" ht="12.75" customHeight="1" x14ac:dyDescent="0.25">
      <c r="A95" s="87"/>
      <c r="B95" s="45"/>
      <c r="C95" s="103"/>
      <c r="D95" s="103"/>
      <c r="E95" s="103"/>
      <c r="F95" s="103"/>
      <c r="G95" s="104"/>
    </row>
    <row r="96" spans="1:255" ht="12" customHeight="1" thickBot="1" x14ac:dyDescent="0.3">
      <c r="A96" s="130"/>
      <c r="B96" s="131"/>
      <c r="C96" s="132" t="s">
        <v>86</v>
      </c>
      <c r="D96" s="133"/>
      <c r="E96" s="134"/>
      <c r="F96" s="135"/>
      <c r="G96" s="104"/>
    </row>
    <row r="97" spans="1:7" ht="12" customHeight="1" x14ac:dyDescent="0.25">
      <c r="A97" s="87"/>
      <c r="B97" s="136" t="s">
        <v>115</v>
      </c>
      <c r="C97" s="137">
        <v>3000</v>
      </c>
      <c r="D97" s="137">
        <v>3500</v>
      </c>
      <c r="E97" s="138">
        <v>4000</v>
      </c>
      <c r="F97" s="139"/>
      <c r="G97" s="140"/>
    </row>
    <row r="98" spans="1:7" ht="12.75" customHeight="1" thickBot="1" x14ac:dyDescent="0.3">
      <c r="A98" s="87"/>
      <c r="B98" s="127" t="s">
        <v>87</v>
      </c>
      <c r="C98" s="128">
        <f>(G69/C97)</f>
        <v>1761.6860449999999</v>
      </c>
      <c r="D98" s="128">
        <f>(G69/D97)</f>
        <v>1510.0166099999999</v>
      </c>
      <c r="E98" s="141">
        <f>(G69/E97)</f>
        <v>1321.2645337500001</v>
      </c>
      <c r="F98" s="139"/>
      <c r="G98" s="140"/>
    </row>
    <row r="99" spans="1:7" ht="15.6" customHeight="1" x14ac:dyDescent="0.25">
      <c r="A99" s="87"/>
      <c r="B99" s="102" t="s">
        <v>53</v>
      </c>
      <c r="C99" s="110"/>
      <c r="D99" s="110"/>
      <c r="E99" s="110"/>
      <c r="F99" s="110"/>
      <c r="G99" s="110"/>
    </row>
  </sheetData>
  <mergeCells count="12">
    <mergeCell ref="B85:C85"/>
    <mergeCell ref="E13:F13"/>
    <mergeCell ref="E11:F11"/>
    <mergeCell ref="E10:F10"/>
    <mergeCell ref="E9:F9"/>
    <mergeCell ref="E14:F14"/>
    <mergeCell ref="E15:F15"/>
    <mergeCell ref="B17:G17"/>
    <mergeCell ref="B52:G52"/>
    <mergeCell ref="B45:G45"/>
    <mergeCell ref="B40:G40"/>
    <mergeCell ref="B54:G54"/>
  </mergeCells>
  <pageMargins left="0.74803149606299213" right="0.74803149606299213" top="0.98425196850393704" bottom="0.98425196850393704" header="0" footer="0"/>
  <pageSetup paperSize="14" scale="9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NOGAL MANTENCION</vt:lpstr>
      <vt:lpstr>'NOGAL MANTENCION'!Área_de_impresión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2022-06-20T21:11:39Z</cp:lastPrinted>
  <dcterms:created xsi:type="dcterms:W3CDTF">2020-11-27T12:49:26Z</dcterms:created>
  <dcterms:modified xsi:type="dcterms:W3CDTF">2023-01-30T19:43:40Z</dcterms:modified>
</cp:coreProperties>
</file>