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OS ANDES\"/>
    </mc:Choice>
  </mc:AlternateContent>
  <bookViews>
    <workbookView xWindow="0" yWindow="0" windowWidth="28800" windowHeight="11475" firstSheet="1" activeTab="1"/>
  </bookViews>
  <sheets>
    <sheet name="Nogales Chandler " sheetId="1" state="hidden" r:id="rId1"/>
    <sheet name="Nogales Serr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2" l="1"/>
  <c r="C89" i="2"/>
  <c r="G63" i="2"/>
  <c r="G59" i="2"/>
  <c r="G58" i="2"/>
  <c r="G56" i="2"/>
  <c r="G55" i="2"/>
  <c r="G54" i="2"/>
  <c r="G48" i="2"/>
  <c r="G47" i="2"/>
  <c r="G46" i="2"/>
  <c r="G45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36" i="2" s="1"/>
  <c r="G14" i="2"/>
  <c r="G74" i="2" s="1"/>
  <c r="G49" i="2" l="1"/>
  <c r="C90" i="2" s="1"/>
  <c r="G64" i="2"/>
  <c r="C91" i="2" s="1"/>
  <c r="C88" i="2"/>
  <c r="G71" i="2" l="1"/>
  <c r="G72" i="2" s="1"/>
  <c r="G73" i="2" s="1"/>
  <c r="G64" i="1"/>
  <c r="G63" i="1"/>
  <c r="G48" i="1"/>
  <c r="G33" i="1"/>
  <c r="G30" i="1"/>
  <c r="G34" i="1"/>
  <c r="G35" i="1"/>
  <c r="G32" i="1"/>
  <c r="G31" i="1"/>
  <c r="G29" i="1"/>
  <c r="G28" i="1"/>
  <c r="G27" i="1"/>
  <c r="G26" i="1"/>
  <c r="G25" i="1"/>
  <c r="G24" i="1"/>
  <c r="G23" i="1"/>
  <c r="G22" i="1"/>
  <c r="C93" i="2" l="1"/>
  <c r="C94" i="2" s="1"/>
  <c r="D88" i="2" s="1"/>
  <c r="E100" i="2"/>
  <c r="D100" i="2"/>
  <c r="C100" i="2"/>
  <c r="G75" i="2"/>
  <c r="D101" i="1"/>
  <c r="G13" i="1"/>
  <c r="G45" i="1"/>
  <c r="G46" i="1"/>
  <c r="G47" i="1"/>
  <c r="G54" i="1"/>
  <c r="G55" i="1"/>
  <c r="G56" i="1"/>
  <c r="G58" i="1"/>
  <c r="G59" i="1"/>
  <c r="G49" i="1" l="1"/>
  <c r="C91" i="1" s="1"/>
  <c r="D91" i="2"/>
  <c r="D93" i="2"/>
  <c r="D92" i="2"/>
  <c r="D90" i="2"/>
  <c r="G65" i="1"/>
  <c r="C92" i="1"/>
  <c r="G36" i="1"/>
  <c r="C89" i="1" s="1"/>
  <c r="C93" i="1"/>
  <c r="D94" i="2" l="1"/>
  <c r="C90" i="1"/>
  <c r="G75" i="1"/>
  <c r="G72" i="1" l="1"/>
  <c r="G73" i="1" s="1"/>
  <c r="C94" i="1" s="1"/>
  <c r="G74" i="1" l="1"/>
  <c r="D102" i="1" s="1"/>
  <c r="C95" i="1"/>
  <c r="D89" i="1" s="1"/>
  <c r="C102" i="1" l="1"/>
  <c r="E102" i="1"/>
  <c r="G76" i="1"/>
  <c r="D94" i="1"/>
  <c r="D92" i="1"/>
  <c r="D93" i="1"/>
  <c r="D91" i="1"/>
  <c r="D95" i="1" l="1"/>
</calcChain>
</file>

<file path=xl/sharedStrings.xml><?xml version="1.0" encoding="utf-8"?>
<sst xmlns="http://schemas.openxmlformats.org/spreadsheetml/2006/main" count="374" uniqueCount="131">
  <si>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</si>
  <si>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</si>
  <si>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</si>
  <si>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</si>
  <si>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</si>
  <si>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</si>
  <si>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</si>
  <si>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</si>
  <si>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</si>
  <si>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</si>
  <si>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</si>
  <si>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</si>
  <si>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</si>
  <si>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</si>
  <si>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</si>
  <si>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</si>
  <si>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</si>
  <si>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</si>
  <si>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</si>
  <si>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</si>
  <si>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</si>
  <si>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</si>
  <si>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</si>
  <si>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</si>
  <si>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</si>
  <si>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</si>
  <si>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</si>
  <si>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</si>
  <si>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</si>
  <si>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</si>
  <si>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</si>
  <si>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</si>
  <si>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</si>
  <si>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</si>
  <si>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</si>
  <si>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</si>
  <si>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</si>
  <si>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</si>
  <si>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</si>
  <si>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</si>
  <si>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</si>
  <si>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</si>
  <si>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</si>
  <si>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</si>
  <si>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</si>
  <si>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</si>
  <si>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</si>
  <si>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</si>
  <si>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</si>
  <si>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</si>
  <si>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</si>
  <si>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</si>
  <si>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</si>
  <si>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</si>
  <si>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</si>
  <si>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</si>
  <si>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</si>
  <si>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</si>
  <si>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</si>
  <si>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MERCADO INTERNO</t>
  </si>
  <si>
    <t>Aplicación Fertilizante</t>
  </si>
  <si>
    <t xml:space="preserve"> </t>
  </si>
  <si>
    <t>FERTILIZANTE</t>
  </si>
  <si>
    <t>Urea</t>
  </si>
  <si>
    <t>INSECTICIDA</t>
  </si>
  <si>
    <t>SEQUIA</t>
  </si>
  <si>
    <t>Dic-Feb</t>
  </si>
  <si>
    <t>Rastraje</t>
  </si>
  <si>
    <t>kg</t>
  </si>
  <si>
    <t>Nitrato de potasio</t>
  </si>
  <si>
    <t>Karate Zeon</t>
  </si>
  <si>
    <t>Oct-DIc</t>
  </si>
  <si>
    <t>Lt</t>
  </si>
  <si>
    <t>PRECIO ESPERADO ($/Unidades)</t>
  </si>
  <si>
    <t>Costo unitario ($/ Unidades) (*)</t>
  </si>
  <si>
    <t>ESCENARIOS COSTO UNITARIO  ($/unidades)</t>
  </si>
  <si>
    <t>Sept</t>
  </si>
  <si>
    <t>Todas las comunas</t>
  </si>
  <si>
    <t>RENDIMIENTO</t>
  </si>
  <si>
    <t xml:space="preserve"> (Unidades/ha)</t>
  </si>
  <si>
    <t>NOGAL</t>
  </si>
  <si>
    <t>CHANDLER</t>
  </si>
  <si>
    <t>VALPARAISO</t>
  </si>
  <si>
    <t>LOS ANDES</t>
  </si>
  <si>
    <t>ABRIL-MAYO</t>
  </si>
  <si>
    <t xml:space="preserve">APLICACIÓN DE GUANO </t>
  </si>
  <si>
    <t>SEPTIEMBRE</t>
  </si>
  <si>
    <t xml:space="preserve">N° PLANTAS </t>
  </si>
  <si>
    <t>AGOSTO</t>
  </si>
  <si>
    <t xml:space="preserve">PINTADO CORTE PODA </t>
  </si>
  <si>
    <t>RIEGOS</t>
  </si>
  <si>
    <t>TEMPORADA</t>
  </si>
  <si>
    <t>AGOSTO-JULIO</t>
  </si>
  <si>
    <t>OTROS (limpia Asequia, reparaciones varias)</t>
  </si>
  <si>
    <t>FERTILIZACIÓN</t>
  </si>
  <si>
    <t>PODA INVERNAL</t>
  </si>
  <si>
    <t>CHIPEADO DE PODA</t>
  </si>
  <si>
    <t>INSTALACIÓN DE LINEAS DE RIEGO</t>
  </si>
  <si>
    <t>CONTROL DE MALEZAS</t>
  </si>
  <si>
    <t>SEPT-MARZO</t>
  </si>
  <si>
    <t>INSTALACIÓN DE TUTORES</t>
  </si>
  <si>
    <t>ENERO-FEBRERO</t>
  </si>
  <si>
    <t xml:space="preserve">CONTROL DE PLAGAS </t>
  </si>
  <si>
    <t>FERTILIZANTES FOLIARES</t>
  </si>
  <si>
    <t>OCT-FEB</t>
  </si>
  <si>
    <t>OCT-DIC</t>
  </si>
  <si>
    <t xml:space="preserve">COSECHA DE NUECES </t>
  </si>
  <si>
    <t>ABR-MAY</t>
  </si>
  <si>
    <t>KILOS</t>
  </si>
  <si>
    <t>Aplicación Foliar</t>
  </si>
  <si>
    <t>SEPT</t>
  </si>
  <si>
    <t>AGO-MARZO</t>
  </si>
  <si>
    <t>Cosecha</t>
  </si>
  <si>
    <t xml:space="preserve">Ácido Fosfórico </t>
  </si>
  <si>
    <t xml:space="preserve">Delegate </t>
  </si>
  <si>
    <t>Oct-Feb</t>
  </si>
  <si>
    <t>ACARICIDA</t>
  </si>
  <si>
    <t>Abamectina</t>
  </si>
  <si>
    <t>FERTILIZANTE FOLIAR</t>
  </si>
  <si>
    <t xml:space="preserve">Kelpak </t>
  </si>
  <si>
    <t>Oct-Nov</t>
  </si>
  <si>
    <t>Dormex</t>
  </si>
  <si>
    <t>Agosto</t>
  </si>
  <si>
    <t>Nov</t>
  </si>
  <si>
    <t>Sept-Mar</t>
  </si>
  <si>
    <t>SERR</t>
  </si>
  <si>
    <t>MARZO-ABRIL</t>
  </si>
  <si>
    <t>Pesimista</t>
  </si>
  <si>
    <t>normal</t>
  </si>
  <si>
    <t>optimista</t>
  </si>
  <si>
    <t>Rendimiento  (kg/hà)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</si>
</sst>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auto="1"/>
      </patternFill>
    </fill>
  </fills>
  <borders count="10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thin">
        <color indexed="11"/>
      </bottom>
      <diagonal/>
    </border>
    <border>
      <left style="medium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thin">
        <color indexed="11"/>
      </right>
      <top style="thin">
        <color indexed="11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64"/>
      </bottom>
      <diagonal/>
    </border>
    <border>
      <left style="thin">
        <color indexed="11"/>
      </left>
      <right/>
      <top style="thin">
        <color indexed="11"/>
      </top>
      <bottom style="medium">
        <color indexed="64"/>
      </bottom>
      <diagonal/>
    </border>
    <border>
      <left/>
      <right style="thin">
        <color indexed="11"/>
      </right>
      <top style="medium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thin">
        <color indexed="11"/>
      </top>
      <bottom style="medium">
        <color indexed="64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/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/>
      <top style="medium">
        <color indexed="64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9" fillId="0" borderId="17"/>
  </cellStyleXfs>
  <cellXfs count="2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9" xfId="0" applyNumberFormat="1" applyFont="1" applyFill="1" applyBorder="1" applyAlignment="1"/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" fillId="3" borderId="10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8" fillId="3" borderId="16" xfId="0" applyNumberFormat="1" applyFont="1" applyFill="1" applyBorder="1" applyAlignment="1">
      <alignment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4" fillId="6" borderId="17" xfId="0" applyFont="1" applyFill="1" applyBorder="1" applyAlignment="1"/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0" fontId="14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0" fontId="0" fillId="2" borderId="17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2" fillId="7" borderId="21" xfId="0" applyNumberFormat="1" applyFont="1" applyFill="1" applyBorder="1" applyAlignment="1">
      <alignment vertical="center"/>
    </xf>
    <xf numFmtId="49" fontId="12" fillId="2" borderId="23" xfId="0" applyNumberFormat="1" applyFont="1" applyFill="1" applyBorder="1" applyAlignment="1">
      <alignment vertical="center"/>
    </xf>
    <xf numFmtId="9" fontId="14" fillId="2" borderId="24" xfId="0" applyNumberFormat="1" applyFont="1" applyFill="1" applyBorder="1" applyAlignment="1"/>
    <xf numFmtId="49" fontId="12" fillId="7" borderId="25" xfId="0" applyNumberFormat="1" applyFont="1" applyFill="1" applyBorder="1" applyAlignment="1">
      <alignment vertical="center"/>
    </xf>
    <xf numFmtId="165" fontId="12" fillId="7" borderId="26" xfId="0" applyNumberFormat="1" applyFont="1" applyFill="1" applyBorder="1" applyAlignment="1">
      <alignment vertical="center"/>
    </xf>
    <xf numFmtId="9" fontId="12" fillId="7" borderId="27" xfId="0" applyNumberFormat="1" applyFont="1" applyFill="1" applyBorder="1" applyAlignment="1">
      <alignment vertical="center"/>
    </xf>
    <xf numFmtId="0" fontId="14" fillId="8" borderId="30" xfId="0" applyFont="1" applyFill="1" applyBorder="1" applyAlignment="1"/>
    <xf numFmtId="0" fontId="14" fillId="2" borderId="17" xfId="0" applyFont="1" applyFill="1" applyBorder="1" applyAlignment="1">
      <alignment vertical="center"/>
    </xf>
    <xf numFmtId="49" fontId="14" fillId="2" borderId="17" xfId="0" applyNumberFormat="1" applyFont="1" applyFill="1" applyBorder="1" applyAlignment="1">
      <alignment vertical="center"/>
    </xf>
    <xf numFmtId="49" fontId="12" fillId="2" borderId="31" xfId="0" applyNumberFormat="1" applyFont="1" applyFill="1" applyBorder="1" applyAlignment="1">
      <alignment vertical="center"/>
    </xf>
    <xf numFmtId="0" fontId="14" fillId="2" borderId="32" xfId="0" applyFont="1" applyFill="1" applyBorder="1" applyAlignment="1"/>
    <xf numFmtId="0" fontId="14" fillId="2" borderId="33" xfId="0" applyFont="1" applyFill="1" applyBorder="1" applyAlignment="1"/>
    <xf numFmtId="49" fontId="14" fillId="2" borderId="34" xfId="0" applyNumberFormat="1" applyFont="1" applyFill="1" applyBorder="1" applyAlignment="1">
      <alignment vertical="center"/>
    </xf>
    <xf numFmtId="0" fontId="14" fillId="2" borderId="35" xfId="0" applyFont="1" applyFill="1" applyBorder="1" applyAlignment="1"/>
    <xf numFmtId="49" fontId="14" fillId="2" borderId="36" xfId="0" applyNumberFormat="1" applyFont="1" applyFill="1" applyBorder="1" applyAlignment="1">
      <alignment vertical="center"/>
    </xf>
    <xf numFmtId="0" fontId="14" fillId="2" borderId="37" xfId="0" applyFont="1" applyFill="1" applyBorder="1" applyAlignment="1"/>
    <xf numFmtId="0" fontId="14" fillId="2" borderId="38" xfId="0" applyFont="1" applyFill="1" applyBorder="1" applyAlignment="1"/>
    <xf numFmtId="0" fontId="12" fillId="6" borderId="17" xfId="0" applyFont="1" applyFill="1" applyBorder="1" applyAlignment="1">
      <alignment vertical="center"/>
    </xf>
    <xf numFmtId="49" fontId="12" fillId="7" borderId="39" xfId="0" applyNumberFormat="1" applyFont="1" applyFill="1" applyBorder="1" applyAlignment="1">
      <alignment vertical="center"/>
    </xf>
    <xf numFmtId="165" fontId="12" fillId="7" borderId="27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3" fontId="2" fillId="2" borderId="12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horizontal="right" wrapText="1"/>
    </xf>
    <xf numFmtId="0" fontId="4" fillId="2" borderId="5" xfId="0" applyNumberFormat="1" applyFont="1" applyFill="1" applyBorder="1" applyAlignment="1">
      <alignment horizontal="center" wrapText="1"/>
    </xf>
    <xf numFmtId="49" fontId="4" fillId="2" borderId="41" xfId="0" applyNumberFormat="1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41" xfId="0" applyNumberFormat="1" applyFont="1" applyFill="1" applyBorder="1" applyAlignment="1">
      <alignment horizontal="center"/>
    </xf>
    <xf numFmtId="3" fontId="4" fillId="2" borderId="41" xfId="0" applyNumberFormat="1" applyFont="1" applyFill="1" applyBorder="1" applyAlignment="1">
      <alignment horizontal="center"/>
    </xf>
    <xf numFmtId="49" fontId="4" fillId="2" borderId="4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5" xfId="0" applyNumberFormat="1" applyFont="1" applyFill="1" applyBorder="1" applyAlignment="1">
      <alignment horizontal="right"/>
    </xf>
    <xf numFmtId="3" fontId="2" fillId="2" borderId="20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6" fillId="2" borderId="17" xfId="0" applyNumberFormat="1" applyFont="1" applyFill="1" applyBorder="1" applyAlignment="1">
      <alignment horizontal="right" vertical="center"/>
    </xf>
    <xf numFmtId="0" fontId="14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8" fillId="3" borderId="16" xfId="0" applyFont="1" applyFill="1" applyBorder="1" applyAlignment="1">
      <alignment horizontal="right" vertical="center"/>
    </xf>
    <xf numFmtId="0" fontId="2" fillId="2" borderId="43" xfId="0" applyFont="1" applyFill="1" applyBorder="1" applyAlignment="1"/>
    <xf numFmtId="0" fontId="2" fillId="2" borderId="43" xfId="0" applyFont="1" applyFill="1" applyBorder="1" applyAlignment="1">
      <alignment horizontal="center"/>
    </xf>
    <xf numFmtId="3" fontId="2" fillId="2" borderId="43" xfId="0" applyNumberFormat="1" applyFont="1" applyFill="1" applyBorder="1" applyAlignment="1"/>
    <xf numFmtId="3" fontId="2" fillId="2" borderId="43" xfId="0" applyNumberFormat="1" applyFont="1" applyFill="1" applyBorder="1" applyAlignment="1">
      <alignment horizontal="right"/>
    </xf>
    <xf numFmtId="49" fontId="8" fillId="3" borderId="41" xfId="0" applyNumberFormat="1" applyFont="1" applyFill="1" applyBorder="1" applyAlignment="1">
      <alignment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vertical="center"/>
    </xf>
    <xf numFmtId="3" fontId="0" fillId="0" borderId="0" xfId="0" applyNumberFormat="1" applyFont="1" applyAlignment="1"/>
    <xf numFmtId="3" fontId="12" fillId="7" borderId="40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3" fontId="8" fillId="3" borderId="41" xfId="0" applyNumberFormat="1" applyFont="1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49" fontId="12" fillId="7" borderId="18" xfId="0" applyNumberFormat="1" applyFont="1" applyFill="1" applyBorder="1" applyAlignment="1">
      <alignment horizontal="center" vertical="center"/>
    </xf>
    <xf numFmtId="49" fontId="14" fillId="7" borderId="22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right"/>
    </xf>
    <xf numFmtId="49" fontId="21" fillId="2" borderId="41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2" fillId="2" borderId="47" xfId="0" applyFont="1" applyFill="1" applyBorder="1" applyAlignment="1">
      <alignment wrapText="1"/>
    </xf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0" fontId="2" fillId="2" borderId="48" xfId="0" applyFont="1" applyFill="1" applyBorder="1" applyAlignment="1">
      <alignment horizontal="right" wrapText="1"/>
    </xf>
    <xf numFmtId="49" fontId="4" fillId="2" borderId="51" xfId="0" applyNumberFormat="1" applyFont="1" applyFill="1" applyBorder="1" applyAlignment="1">
      <alignment wrapText="1"/>
    </xf>
    <xf numFmtId="49" fontId="4" fillId="2" borderId="52" xfId="0" applyNumberFormat="1" applyFont="1" applyFill="1" applyBorder="1" applyAlignment="1">
      <alignment wrapText="1"/>
    </xf>
    <xf numFmtId="49" fontId="4" fillId="2" borderId="51" xfId="0" applyNumberFormat="1" applyFont="1" applyFill="1" applyBorder="1" applyAlignment="1"/>
    <xf numFmtId="49" fontId="4" fillId="2" borderId="52" xfId="0" applyNumberFormat="1" applyFont="1" applyFill="1" applyBorder="1" applyAlignment="1"/>
    <xf numFmtId="49" fontId="2" fillId="2" borderId="52" xfId="0" applyNumberFormat="1" applyFont="1" applyFill="1" applyBorder="1" applyAlignment="1">
      <alignment horizontal="right"/>
    </xf>
    <xf numFmtId="49" fontId="4" fillId="2" borderId="52" xfId="0" applyNumberFormat="1" applyFont="1" applyFill="1" applyBorder="1" applyAlignment="1">
      <alignment horizontal="right" vertical="center" wrapText="1"/>
    </xf>
    <xf numFmtId="49" fontId="4" fillId="2" borderId="52" xfId="0" applyNumberFormat="1" applyFont="1" applyFill="1" applyBorder="1" applyAlignment="1">
      <alignment horizontal="right"/>
    </xf>
    <xf numFmtId="49" fontId="4" fillId="2" borderId="52" xfId="0" applyNumberFormat="1" applyFont="1" applyFill="1" applyBorder="1" applyAlignment="1">
      <alignment horizontal="right" wrapText="1"/>
    </xf>
    <xf numFmtId="17" fontId="20" fillId="0" borderId="54" xfId="1" applyNumberFormat="1" applyFont="1" applyBorder="1" applyAlignment="1">
      <alignment horizontal="right" vertical="center"/>
    </xf>
    <xf numFmtId="0" fontId="0" fillId="2" borderId="55" xfId="0" applyFont="1" applyFill="1" applyBorder="1" applyAlignment="1"/>
    <xf numFmtId="49" fontId="1" fillId="3" borderId="56" xfId="0" applyNumberFormat="1" applyFont="1" applyFill="1" applyBorder="1" applyAlignment="1">
      <alignment vertical="center" wrapText="1"/>
    </xf>
    <xf numFmtId="49" fontId="4" fillId="2" borderId="57" xfId="0" applyNumberFormat="1" applyFont="1" applyFill="1" applyBorder="1" applyAlignment="1">
      <alignment vertical="center" wrapText="1"/>
    </xf>
    <xf numFmtId="49" fontId="4" fillId="2" borderId="58" xfId="0" applyNumberFormat="1" applyFont="1" applyFill="1" applyBorder="1" applyAlignment="1">
      <alignment vertical="center" wrapText="1"/>
    </xf>
    <xf numFmtId="14" fontId="2" fillId="2" borderId="47" xfId="0" applyNumberFormat="1" applyFont="1" applyFill="1" applyBorder="1" applyAlignment="1"/>
    <xf numFmtId="0" fontId="2" fillId="2" borderId="43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7" xfId="0" applyFont="1" applyFill="1" applyBorder="1" applyAlignment="1"/>
    <xf numFmtId="49" fontId="22" fillId="9" borderId="59" xfId="0" applyNumberFormat="1" applyFont="1" applyFill="1" applyBorder="1" applyAlignment="1">
      <alignment wrapText="1"/>
    </xf>
    <xf numFmtId="49" fontId="22" fillId="9" borderId="59" xfId="0" applyNumberFormat="1" applyFont="1" applyFill="1" applyBorder="1" applyAlignment="1">
      <alignment horizontal="center" wrapText="1"/>
    </xf>
    <xf numFmtId="0" fontId="22" fillId="9" borderId="59" xfId="0" applyNumberFormat="1" applyFont="1" applyFill="1" applyBorder="1" applyAlignment="1">
      <alignment horizontal="center" wrapText="1"/>
    </xf>
    <xf numFmtId="3" fontId="22" fillId="9" borderId="59" xfId="0" applyNumberFormat="1" applyFont="1" applyFill="1" applyBorder="1" applyAlignment="1">
      <alignment horizontal="center" wrapText="1"/>
    </xf>
    <xf numFmtId="1" fontId="22" fillId="9" borderId="59" xfId="0" applyNumberFormat="1" applyFont="1" applyFill="1" applyBorder="1" applyAlignment="1">
      <alignment horizontal="center" wrapText="1"/>
    </xf>
    <xf numFmtId="49" fontId="22" fillId="9" borderId="60" xfId="0" applyNumberFormat="1" applyFont="1" applyFill="1" applyBorder="1" applyAlignment="1">
      <alignment wrapText="1"/>
    </xf>
    <xf numFmtId="49" fontId="22" fillId="9" borderId="60" xfId="0" applyNumberFormat="1" applyFont="1" applyFill="1" applyBorder="1" applyAlignment="1">
      <alignment horizontal="center" wrapText="1"/>
    </xf>
    <xf numFmtId="0" fontId="22" fillId="9" borderId="60" xfId="0" applyNumberFormat="1" applyFont="1" applyFill="1" applyBorder="1" applyAlignment="1">
      <alignment horizontal="center" wrapText="1"/>
    </xf>
    <xf numFmtId="3" fontId="22" fillId="9" borderId="60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wrapText="1"/>
    </xf>
    <xf numFmtId="0" fontId="23" fillId="0" borderId="0" xfId="0" applyFont="1" applyAlignment="1"/>
    <xf numFmtId="164" fontId="1" fillId="5" borderId="61" xfId="0" applyNumberFormat="1" applyFont="1" applyFill="1" applyBorder="1" applyAlignment="1">
      <alignment vertical="center"/>
    </xf>
    <xf numFmtId="49" fontId="1" fillId="5" borderId="62" xfId="0" applyNumberFormat="1" applyFont="1" applyFill="1" applyBorder="1" applyAlignment="1">
      <alignment vertical="center"/>
    </xf>
    <xf numFmtId="0" fontId="1" fillId="5" borderId="63" xfId="0" applyFont="1" applyFill="1" applyBorder="1" applyAlignment="1">
      <alignment vertical="center"/>
    </xf>
    <xf numFmtId="49" fontId="1" fillId="3" borderId="64" xfId="0" applyNumberFormat="1" applyFont="1" applyFill="1" applyBorder="1" applyAlignment="1">
      <alignment vertical="center"/>
    </xf>
    <xf numFmtId="49" fontId="1" fillId="5" borderId="64" xfId="0" applyNumberFormat="1" applyFont="1" applyFill="1" applyBorder="1" applyAlignment="1">
      <alignment vertical="center"/>
    </xf>
    <xf numFmtId="49" fontId="1" fillId="5" borderId="65" xfId="0" applyNumberFormat="1" applyFont="1" applyFill="1" applyBorder="1" applyAlignment="1">
      <alignment vertical="center"/>
    </xf>
    <xf numFmtId="0" fontId="9" fillId="5" borderId="66" xfId="0" applyFont="1" applyFill="1" applyBorder="1" applyAlignment="1">
      <alignment vertical="center"/>
    </xf>
    <xf numFmtId="0" fontId="9" fillId="5" borderId="67" xfId="0" applyFont="1" applyFill="1" applyBorder="1" applyAlignment="1">
      <alignment vertical="center"/>
    </xf>
    <xf numFmtId="0" fontId="1" fillId="5" borderId="68" xfId="0" applyFont="1" applyFill="1" applyBorder="1" applyAlignment="1">
      <alignment vertical="center"/>
    </xf>
    <xf numFmtId="0" fontId="1" fillId="3" borderId="69" xfId="0" applyFont="1" applyFill="1" applyBorder="1" applyAlignment="1">
      <alignment vertical="center"/>
    </xf>
    <xf numFmtId="0" fontId="1" fillId="5" borderId="69" xfId="0" applyFont="1" applyFill="1" applyBorder="1" applyAlignment="1">
      <alignment vertical="center"/>
    </xf>
    <xf numFmtId="49" fontId="1" fillId="5" borderId="70" xfId="0" applyNumberFormat="1" applyFont="1" applyFill="1" applyBorder="1" applyAlignment="1">
      <alignment vertical="center"/>
    </xf>
    <xf numFmtId="49" fontId="1" fillId="3" borderId="71" xfId="0" applyNumberFormat="1" applyFont="1" applyFill="1" applyBorder="1" applyAlignment="1">
      <alignment vertical="center"/>
    </xf>
    <xf numFmtId="49" fontId="1" fillId="5" borderId="71" xfId="0" applyNumberFormat="1" applyFont="1" applyFill="1" applyBorder="1" applyAlignment="1">
      <alignment vertical="center"/>
    </xf>
    <xf numFmtId="0" fontId="2" fillId="2" borderId="73" xfId="0" applyFont="1" applyFill="1" applyBorder="1" applyAlignment="1">
      <alignment horizontal="center" vertical="center"/>
    </xf>
    <xf numFmtId="49" fontId="1" fillId="3" borderId="74" xfId="0" applyNumberFormat="1" applyFont="1" applyFill="1" applyBorder="1" applyAlignment="1">
      <alignment horizontal="center" vertical="center"/>
    </xf>
    <xf numFmtId="49" fontId="1" fillId="5" borderId="61" xfId="0" applyNumberFormat="1" applyFont="1" applyFill="1" applyBorder="1" applyAlignment="1">
      <alignment vertical="center"/>
    </xf>
    <xf numFmtId="3" fontId="4" fillId="2" borderId="77" xfId="0" applyNumberFormat="1" applyFont="1" applyFill="1" applyBorder="1" applyAlignment="1">
      <alignment horizontal="center" wrapText="1"/>
    </xf>
    <xf numFmtId="3" fontId="7" fillId="3" borderId="61" xfId="0" applyNumberFormat="1" applyFont="1" applyFill="1" applyBorder="1" applyAlignment="1">
      <alignment horizontal="center" vertical="center"/>
    </xf>
    <xf numFmtId="3" fontId="4" fillId="2" borderId="78" xfId="0" applyNumberFormat="1" applyFont="1" applyFill="1" applyBorder="1" applyAlignment="1">
      <alignment horizontal="center"/>
    </xf>
    <xf numFmtId="3" fontId="8" fillId="3" borderId="61" xfId="0" applyNumberFormat="1" applyFont="1" applyFill="1" applyBorder="1" applyAlignment="1">
      <alignment horizontal="center" vertical="center"/>
    </xf>
    <xf numFmtId="0" fontId="2" fillId="2" borderId="79" xfId="0" applyFont="1" applyFill="1" applyBorder="1" applyAlignment="1"/>
    <xf numFmtId="49" fontId="7" fillId="3" borderId="61" xfId="0" applyNumberFormat="1" applyFont="1" applyFill="1" applyBorder="1" applyAlignment="1">
      <alignment vertical="center"/>
    </xf>
    <xf numFmtId="0" fontId="7" fillId="3" borderId="80" xfId="0" applyFont="1" applyFill="1" applyBorder="1" applyAlignment="1">
      <alignment horizontal="center" vertical="center"/>
    </xf>
    <xf numFmtId="0" fontId="7" fillId="3" borderId="81" xfId="0" applyFont="1" applyFill="1" applyBorder="1" applyAlignment="1">
      <alignment horizontal="center" vertical="center"/>
    </xf>
    <xf numFmtId="0" fontId="7" fillId="3" borderId="82" xfId="0" applyFont="1" applyFill="1" applyBorder="1" applyAlignment="1">
      <alignment vertical="center"/>
    </xf>
    <xf numFmtId="0" fontId="2" fillId="2" borderId="17" xfId="0" applyFont="1" applyFill="1" applyBorder="1" applyAlignment="1">
      <alignment wrapText="1"/>
    </xf>
    <xf numFmtId="14" fontId="2" fillId="2" borderId="17" xfId="0" applyNumberFormat="1" applyFont="1" applyFill="1" applyBorder="1" applyAlignment="1"/>
    <xf numFmtId="0" fontId="2" fillId="2" borderId="17" xfId="0" applyFont="1" applyFill="1" applyBorder="1" applyAlignment="1"/>
    <xf numFmtId="0" fontId="2" fillId="2" borderId="53" xfId="0" applyFont="1" applyFill="1" applyBorder="1" applyAlignment="1"/>
    <xf numFmtId="0" fontId="2" fillId="2" borderId="53" xfId="0" applyFont="1" applyFill="1" applyBorder="1" applyAlignment="1">
      <alignment horizontal="right" wrapText="1"/>
    </xf>
    <xf numFmtId="0" fontId="2" fillId="2" borderId="43" xfId="0" applyFont="1" applyFill="1" applyBorder="1" applyAlignment="1">
      <alignment horizontal="left"/>
    </xf>
    <xf numFmtId="0" fontId="2" fillId="2" borderId="43" xfId="0" applyFont="1" applyFill="1" applyBorder="1" applyAlignment="1">
      <alignment horizontal="right"/>
    </xf>
    <xf numFmtId="49" fontId="1" fillId="5" borderId="83" xfId="0" applyNumberFormat="1" applyFont="1" applyFill="1" applyBorder="1" applyAlignment="1">
      <alignment vertical="center"/>
    </xf>
    <xf numFmtId="0" fontId="2" fillId="2" borderId="8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55" xfId="0" applyFont="1" applyFill="1" applyBorder="1" applyAlignment="1">
      <alignment horizontal="right" vertical="center"/>
    </xf>
    <xf numFmtId="49" fontId="1" fillId="3" borderId="80" xfId="0" applyNumberFormat="1" applyFont="1" applyFill="1" applyBorder="1" applyAlignment="1">
      <alignment horizontal="center" vertical="center" wrapText="1"/>
    </xf>
    <xf numFmtId="49" fontId="1" fillId="3" borderId="81" xfId="0" applyNumberFormat="1" applyFont="1" applyFill="1" applyBorder="1" applyAlignment="1">
      <alignment horizontal="center" vertical="center" wrapText="1"/>
    </xf>
    <xf numFmtId="49" fontId="1" fillId="3" borderId="82" xfId="0" applyNumberFormat="1" applyFont="1" applyFill="1" applyBorder="1" applyAlignment="1">
      <alignment horizontal="center" vertical="center" wrapText="1"/>
    </xf>
    <xf numFmtId="0" fontId="2" fillId="2" borderId="8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49" fontId="21" fillId="2" borderId="85" xfId="0" applyNumberFormat="1" applyFont="1" applyFill="1" applyBorder="1" applyAlignment="1">
      <alignment horizontal="left"/>
    </xf>
    <xf numFmtId="49" fontId="4" fillId="2" borderId="85" xfId="0" applyNumberFormat="1" applyFont="1" applyFill="1" applyBorder="1" applyAlignment="1">
      <alignment horizontal="center"/>
    </xf>
    <xf numFmtId="0" fontId="4" fillId="2" borderId="85" xfId="0" applyNumberFormat="1" applyFont="1" applyFill="1" applyBorder="1" applyAlignment="1">
      <alignment horizontal="center"/>
    </xf>
    <xf numFmtId="3" fontId="4" fillId="2" borderId="85" xfId="0" applyNumberFormat="1" applyFont="1" applyFill="1" applyBorder="1" applyAlignment="1">
      <alignment horizontal="center"/>
    </xf>
    <xf numFmtId="49" fontId="1" fillId="3" borderId="86" xfId="0" applyNumberFormat="1" applyFont="1" applyFill="1" applyBorder="1" applyAlignment="1">
      <alignment horizontal="center" vertical="center" wrapText="1"/>
    </xf>
    <xf numFmtId="49" fontId="1" fillId="3" borderId="87" xfId="0" applyNumberFormat="1" applyFont="1" applyFill="1" applyBorder="1" applyAlignment="1">
      <alignment horizontal="center" vertical="center" wrapText="1"/>
    </xf>
    <xf numFmtId="49" fontId="1" fillId="3" borderId="88" xfId="0" applyNumberFormat="1" applyFont="1" applyFill="1" applyBorder="1" applyAlignment="1">
      <alignment horizontal="right" vertical="center" wrapText="1"/>
    </xf>
    <xf numFmtId="49" fontId="4" fillId="2" borderId="78" xfId="0" applyNumberFormat="1" applyFont="1" applyFill="1" applyBorder="1" applyAlignment="1">
      <alignment horizontal="left"/>
    </xf>
    <xf numFmtId="49" fontId="4" fillId="2" borderId="78" xfId="0" applyNumberFormat="1" applyFont="1" applyFill="1" applyBorder="1" applyAlignment="1">
      <alignment horizontal="center"/>
    </xf>
    <xf numFmtId="0" fontId="4" fillId="2" borderId="78" xfId="0" applyNumberFormat="1" applyFont="1" applyFill="1" applyBorder="1" applyAlignment="1">
      <alignment horizontal="center"/>
    </xf>
    <xf numFmtId="49" fontId="8" fillId="3" borderId="89" xfId="0" applyNumberFormat="1" applyFont="1" applyFill="1" applyBorder="1" applyAlignment="1">
      <alignment vertical="center"/>
    </xf>
    <xf numFmtId="0" fontId="8" fillId="3" borderId="90" xfId="0" applyFont="1" applyFill="1" applyBorder="1" applyAlignment="1">
      <alignment horizontal="center" vertical="center"/>
    </xf>
    <xf numFmtId="0" fontId="8" fillId="3" borderId="91" xfId="0" applyFont="1" applyFill="1" applyBorder="1" applyAlignment="1">
      <alignment vertical="center"/>
    </xf>
    <xf numFmtId="49" fontId="1" fillId="3" borderId="92" xfId="0" applyNumberFormat="1" applyFont="1" applyFill="1" applyBorder="1" applyAlignment="1">
      <alignment vertical="center"/>
    </xf>
    <xf numFmtId="0" fontId="1" fillId="3" borderId="93" xfId="0" applyFont="1" applyFill="1" applyBorder="1" applyAlignment="1">
      <alignment vertical="center"/>
    </xf>
    <xf numFmtId="0" fontId="1" fillId="3" borderId="42" xfId="0" applyFont="1" applyFill="1" applyBorder="1" applyAlignment="1">
      <alignment vertical="center"/>
    </xf>
    <xf numFmtId="0" fontId="9" fillId="5" borderId="94" xfId="0" applyFont="1" applyFill="1" applyBorder="1" applyAlignment="1">
      <alignment vertical="center"/>
    </xf>
    <xf numFmtId="0" fontId="9" fillId="5" borderId="87" xfId="0" applyFont="1" applyFill="1" applyBorder="1" applyAlignment="1">
      <alignment vertical="center"/>
    </xf>
    <xf numFmtId="0" fontId="9" fillId="5" borderId="88" xfId="0" applyFont="1" applyFill="1" applyBorder="1" applyAlignment="1">
      <alignment vertical="center"/>
    </xf>
    <xf numFmtId="0" fontId="1" fillId="5" borderId="95" xfId="0" applyFont="1" applyFill="1" applyBorder="1" applyAlignment="1">
      <alignment vertical="center"/>
    </xf>
    <xf numFmtId="0" fontId="1" fillId="3" borderId="76" xfId="0" applyFont="1" applyFill="1" applyBorder="1" applyAlignment="1">
      <alignment vertical="center"/>
    </xf>
    <xf numFmtId="0" fontId="1" fillId="5" borderId="76" xfId="0" applyFont="1" applyFill="1" applyBorder="1" applyAlignment="1">
      <alignment vertical="center"/>
    </xf>
    <xf numFmtId="0" fontId="1" fillId="3" borderId="96" xfId="0" applyFont="1" applyFill="1" applyBorder="1" applyAlignment="1">
      <alignment vertical="center"/>
    </xf>
    <xf numFmtId="164" fontId="1" fillId="5" borderId="70" xfId="0" applyNumberFormat="1" applyFont="1" applyFill="1" applyBorder="1" applyAlignment="1">
      <alignment vertical="center"/>
    </xf>
    <xf numFmtId="164" fontId="1" fillId="3" borderId="71" xfId="0" applyNumberFormat="1" applyFont="1" applyFill="1" applyBorder="1" applyAlignment="1">
      <alignment vertical="center"/>
    </xf>
    <xf numFmtId="164" fontId="1" fillId="5" borderId="71" xfId="0" applyNumberFormat="1" applyFont="1" applyFill="1" applyBorder="1" applyAlignment="1">
      <alignment vertical="center"/>
    </xf>
    <xf numFmtId="164" fontId="1" fillId="3" borderId="72" xfId="0" applyNumberFormat="1" applyFont="1" applyFill="1" applyBorder="1" applyAlignment="1">
      <alignment vertical="center"/>
    </xf>
    <xf numFmtId="0" fontId="18" fillId="2" borderId="85" xfId="0" applyFont="1" applyFill="1" applyBorder="1" applyAlignment="1"/>
    <xf numFmtId="0" fontId="18" fillId="2" borderId="85" xfId="0" applyFont="1" applyFill="1" applyBorder="1" applyAlignment="1">
      <alignment horizontal="center"/>
    </xf>
    <xf numFmtId="49" fontId="1" fillId="3" borderId="86" xfId="0" applyNumberFormat="1" applyFont="1" applyFill="1" applyBorder="1" applyAlignment="1">
      <alignment horizontal="center" vertical="center"/>
    </xf>
    <xf numFmtId="49" fontId="1" fillId="3" borderId="87" xfId="0" applyNumberFormat="1" applyFont="1" applyFill="1" applyBorder="1" applyAlignment="1">
      <alignment horizontal="center" vertical="center"/>
    </xf>
    <xf numFmtId="49" fontId="1" fillId="3" borderId="88" xfId="0" applyNumberFormat="1" applyFont="1" applyFill="1" applyBorder="1" applyAlignment="1">
      <alignment horizontal="center" vertical="center"/>
    </xf>
    <xf numFmtId="164" fontId="1" fillId="5" borderId="97" xfId="0" applyNumberFormat="1" applyFont="1" applyFill="1" applyBorder="1" applyAlignment="1">
      <alignment vertical="center"/>
    </xf>
    <xf numFmtId="49" fontId="4" fillId="2" borderId="77" xfId="0" applyNumberFormat="1" applyFont="1" applyFill="1" applyBorder="1" applyAlignment="1">
      <alignment wrapText="1"/>
    </xf>
    <xf numFmtId="49" fontId="4" fillId="2" borderId="77" xfId="0" applyNumberFormat="1" applyFont="1" applyFill="1" applyBorder="1" applyAlignment="1">
      <alignment horizontal="center" wrapText="1"/>
    </xf>
    <xf numFmtId="0" fontId="4" fillId="2" borderId="77" xfId="0" applyNumberFormat="1" applyFont="1" applyFill="1" applyBorder="1" applyAlignment="1">
      <alignment horizontal="center" wrapText="1"/>
    </xf>
    <xf numFmtId="49" fontId="7" fillId="3" borderId="86" xfId="0" applyNumberFormat="1" applyFont="1" applyFill="1" applyBorder="1" applyAlignment="1">
      <alignment vertical="center"/>
    </xf>
    <xf numFmtId="0" fontId="7" fillId="3" borderId="87" xfId="0" applyFont="1" applyFill="1" applyBorder="1" applyAlignment="1">
      <alignment horizontal="center" vertical="center"/>
    </xf>
    <xf numFmtId="3" fontId="7" fillId="3" borderId="88" xfId="0" applyNumberFormat="1" applyFont="1" applyFill="1" applyBorder="1" applyAlignment="1">
      <alignment horizontal="center" vertical="center"/>
    </xf>
    <xf numFmtId="0" fontId="7" fillId="3" borderId="88" xfId="0" applyFont="1" applyFill="1" applyBorder="1" applyAlignment="1">
      <alignment horizontal="center" vertical="center"/>
    </xf>
    <xf numFmtId="49" fontId="4" fillId="2" borderId="75" xfId="0" applyNumberFormat="1" applyFont="1" applyFill="1" applyBorder="1" applyAlignment="1">
      <alignment wrapText="1"/>
    </xf>
    <xf numFmtId="49" fontId="4" fillId="2" borderId="75" xfId="0" applyNumberFormat="1" applyFont="1" applyFill="1" applyBorder="1" applyAlignment="1">
      <alignment horizontal="center" wrapText="1"/>
    </xf>
    <xf numFmtId="0" fontId="4" fillId="2" borderId="75" xfId="0" applyNumberFormat="1" applyFont="1" applyFill="1" applyBorder="1" applyAlignment="1">
      <alignment horizontal="center" wrapText="1"/>
    </xf>
    <xf numFmtId="3" fontId="4" fillId="2" borderId="75" xfId="0" applyNumberFormat="1" applyFont="1" applyFill="1" applyBorder="1" applyAlignment="1">
      <alignment horizontal="center" wrapText="1"/>
    </xf>
    <xf numFmtId="49" fontId="4" fillId="2" borderId="98" xfId="0" applyNumberFormat="1" applyFont="1" applyFill="1" applyBorder="1" applyAlignment="1">
      <alignment vertical="center" wrapText="1"/>
    </xf>
    <xf numFmtId="49" fontId="1" fillId="3" borderId="61" xfId="0" applyNumberFormat="1" applyFont="1" applyFill="1" applyBorder="1" applyAlignment="1">
      <alignment vertical="center" wrapText="1"/>
    </xf>
    <xf numFmtId="0" fontId="2" fillId="2" borderId="99" xfId="0" applyFont="1" applyFill="1" applyBorder="1" applyAlignment="1"/>
    <xf numFmtId="0" fontId="5" fillId="2" borderId="99" xfId="0" applyFont="1" applyFill="1" applyBorder="1" applyAlignment="1"/>
    <xf numFmtId="3" fontId="4" fillId="2" borderId="52" xfId="0" applyNumberFormat="1" applyFont="1" applyFill="1" applyBorder="1" applyAlignment="1">
      <alignment horizontal="right"/>
    </xf>
    <xf numFmtId="0" fontId="0" fillId="2" borderId="100" xfId="0" applyFont="1" applyFill="1" applyBorder="1" applyAlignment="1"/>
    <xf numFmtId="0" fontId="0" fillId="0" borderId="17" xfId="0" applyFont="1" applyBorder="1" applyAlignment="1"/>
    <xf numFmtId="0" fontId="0" fillId="2" borderId="101" xfId="0" applyFont="1" applyFill="1" applyBorder="1" applyAlignment="1"/>
    <xf numFmtId="49" fontId="12" fillId="7" borderId="102" xfId="0" applyNumberFormat="1" applyFont="1" applyFill="1" applyBorder="1" applyAlignment="1">
      <alignment vertical="center"/>
    </xf>
    <xf numFmtId="3" fontId="12" fillId="7" borderId="75" xfId="0" applyNumberFormat="1" applyFont="1" applyFill="1" applyBorder="1" applyAlignment="1">
      <alignment vertical="center"/>
    </xf>
    <xf numFmtId="0" fontId="0" fillId="2" borderId="41" xfId="0" applyFont="1" applyFill="1" applyBorder="1" applyAlignment="1"/>
    <xf numFmtId="49" fontId="17" fillId="8" borderId="41" xfId="0" applyNumberFormat="1" applyFont="1" applyFill="1" applyBorder="1" applyAlignment="1">
      <alignment horizontal="center" vertical="center"/>
    </xf>
    <xf numFmtId="0" fontId="9" fillId="6" borderId="41" xfId="0" applyFont="1" applyFill="1" applyBorder="1" applyAlignment="1">
      <alignment vertical="center"/>
    </xf>
    <xf numFmtId="164" fontId="1" fillId="2" borderId="41" xfId="0" applyNumberFormat="1" applyFont="1" applyFill="1" applyBorder="1" applyAlignment="1">
      <alignment horizontal="right" vertical="center"/>
    </xf>
    <xf numFmtId="0" fontId="0" fillId="0" borderId="41" xfId="0" applyNumberFormat="1" applyFont="1" applyBorder="1" applyAlignment="1"/>
    <xf numFmtId="0" fontId="0" fillId="0" borderId="41" xfId="0" applyFont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8" borderId="31" xfId="0" applyNumberFormat="1" applyFont="1" applyFill="1" applyBorder="1" applyAlignment="1">
      <alignment horizontal="center" vertical="center"/>
    </xf>
    <xf numFmtId="49" fontId="17" fillId="8" borderId="32" xfId="0" applyNumberFormat="1" applyFont="1" applyFill="1" applyBorder="1" applyAlignment="1">
      <alignment horizontal="center" vertical="center"/>
    </xf>
    <xf numFmtId="49" fontId="17" fillId="8" borderId="33" xfId="0" applyNumberFormat="1" applyFont="1" applyFill="1" applyBorder="1" applyAlignment="1">
      <alignment horizontal="center" vertical="center"/>
    </xf>
    <xf numFmtId="49" fontId="17" fillId="8" borderId="28" xfId="0" applyNumberFormat="1" applyFont="1" applyFill="1" applyBorder="1" applyAlignment="1">
      <alignment vertical="center"/>
    </xf>
    <xf numFmtId="0" fontId="12" fillId="8" borderId="2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49" xfId="0" applyNumberFormat="1" applyFont="1" applyFill="1" applyBorder="1" applyAlignment="1">
      <alignment horizontal="left" vertical="center"/>
    </xf>
    <xf numFmtId="49" fontId="3" fillId="3" borderId="53" xfId="0" applyNumberFormat="1" applyFont="1" applyFill="1" applyBorder="1" applyAlignment="1">
      <alignment horizontal="left" vertical="center"/>
    </xf>
    <xf numFmtId="49" fontId="3" fillId="3" borderId="50" xfId="0" applyNumberFormat="1" applyFont="1" applyFill="1" applyBorder="1" applyAlignment="1">
      <alignment horizontal="left" vertical="center"/>
    </xf>
    <xf numFmtId="49" fontId="3" fillId="3" borderId="47" xfId="0" applyNumberFormat="1" applyFont="1" applyFill="1" applyBorder="1" applyAlignment="1">
      <alignment horizontal="left" vertical="center"/>
    </xf>
    <xf numFmtId="49" fontId="3" fillId="3" borderId="31" xfId="0" applyNumberFormat="1" applyFont="1" applyFill="1" applyBorder="1" applyAlignment="1">
      <alignment horizontal="left" vertical="center"/>
    </xf>
    <xf numFmtId="49" fontId="3" fillId="3" borderId="33" xfId="0" applyNumberFormat="1" applyFont="1" applyFill="1" applyBorder="1" applyAlignment="1">
      <alignment horizontal="left" vertical="center"/>
    </xf>
    <xf numFmtId="49" fontId="3" fillId="3" borderId="36" xfId="0" applyNumberFormat="1" applyFont="1" applyFill="1" applyBorder="1" applyAlignment="1">
      <alignment horizontal="left" vertical="center"/>
    </xf>
    <xf numFmtId="49" fontId="3" fillId="3" borderId="38" xfId="0" applyNumberFormat="1" applyFont="1" applyFill="1" applyBorder="1" applyAlignment="1">
      <alignment horizontal="left" vertical="center"/>
    </xf>
    <xf numFmtId="49" fontId="4" fillId="2" borderId="75" xfId="0" applyNumberFormat="1" applyFont="1" applyFill="1" applyBorder="1" applyAlignment="1">
      <alignment wrapText="1"/>
    </xf>
    <xf numFmtId="0" fontId="4" fillId="2" borderId="75" xfId="0" applyFont="1" applyFill="1" applyBorder="1" applyAlignment="1">
      <alignment wrapText="1"/>
    </xf>
    <xf numFmtId="49" fontId="6" fillId="3" borderId="80" xfId="0" applyNumberFormat="1" applyFont="1" applyFill="1" applyBorder="1" applyAlignment="1">
      <alignment horizontal="center" vertical="center"/>
    </xf>
    <xf numFmtId="0" fontId="6" fillId="4" borderId="81" xfId="0" applyFont="1" applyFill="1" applyBorder="1" applyAlignment="1">
      <alignment horizontal="center" vertical="center"/>
    </xf>
    <xf numFmtId="0" fontId="6" fillId="4" borderId="82" xfId="0" applyFont="1" applyFill="1" applyBorder="1" applyAlignment="1">
      <alignment horizontal="center" vertical="center"/>
    </xf>
    <xf numFmtId="49" fontId="17" fillId="8" borderId="44" xfId="0" applyNumberFormat="1" applyFont="1" applyFill="1" applyBorder="1" applyAlignment="1">
      <alignment horizontal="center" vertical="center"/>
    </xf>
    <xf numFmtId="49" fontId="17" fillId="8" borderId="45" xfId="0" applyNumberFormat="1" applyFont="1" applyFill="1" applyBorder="1" applyAlignment="1">
      <alignment horizontal="center" vertical="center"/>
    </xf>
    <xf numFmtId="49" fontId="17" fillId="8" borderId="4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933449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1</xdr:row>
      <xdr:rowOff>161925</xdr:rowOff>
    </xdr:from>
    <xdr:to>
      <xdr:col>6</xdr:col>
      <xdr:colOff>657224</xdr:colOff>
      <xdr:row>8</xdr:row>
      <xdr:rowOff>3509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workbookViewId="0">
      <selection activeCell="J5" sqref="J5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4.57031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97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85"/>
    </row>
    <row r="2" spans="1:7" ht="15" customHeight="1" x14ac:dyDescent="0.25">
      <c r="A2" s="2"/>
      <c r="B2" s="2"/>
      <c r="C2" s="2"/>
      <c r="D2" s="2"/>
      <c r="E2" s="2"/>
      <c r="F2" s="2"/>
      <c r="G2" s="85"/>
    </row>
    <row r="3" spans="1:7" ht="15" customHeight="1" x14ac:dyDescent="0.25">
      <c r="A3" s="2"/>
      <c r="B3" s="2"/>
      <c r="C3" s="2"/>
      <c r="D3" s="2"/>
      <c r="E3" s="2"/>
      <c r="F3" s="2"/>
      <c r="G3" s="85"/>
    </row>
    <row r="4" spans="1:7" ht="15" customHeight="1" x14ac:dyDescent="0.25">
      <c r="A4" s="2"/>
      <c r="B4" s="2"/>
      <c r="C4" s="2"/>
      <c r="D4" s="2"/>
      <c r="E4" s="2"/>
      <c r="F4" s="2"/>
      <c r="G4" s="85"/>
    </row>
    <row r="5" spans="1:7" ht="15" customHeight="1" x14ac:dyDescent="0.25">
      <c r="A5" s="2"/>
      <c r="B5" s="2"/>
      <c r="C5" s="2"/>
      <c r="D5" s="2"/>
      <c r="E5" s="2"/>
      <c r="F5" s="2"/>
      <c r="G5" s="85"/>
    </row>
    <row r="6" spans="1:7" ht="15" customHeight="1" x14ac:dyDescent="0.25">
      <c r="A6" s="2"/>
      <c r="B6" s="2"/>
      <c r="C6" s="2"/>
      <c r="D6" s="2"/>
      <c r="E6" s="2"/>
      <c r="F6" s="2"/>
      <c r="G6" s="85"/>
    </row>
    <row r="7" spans="1:7" ht="15" customHeight="1" x14ac:dyDescent="0.25">
      <c r="A7" s="2"/>
      <c r="B7" s="2"/>
      <c r="C7" s="2"/>
      <c r="D7" s="2"/>
      <c r="E7" s="2"/>
      <c r="F7" s="2"/>
      <c r="G7" s="85"/>
    </row>
    <row r="8" spans="1:7" ht="15" customHeight="1" x14ac:dyDescent="0.25">
      <c r="A8" s="2"/>
      <c r="B8" s="133"/>
      <c r="C8" s="3"/>
      <c r="D8" s="2"/>
      <c r="E8" s="3"/>
      <c r="F8" s="3"/>
      <c r="G8" s="86"/>
    </row>
    <row r="9" spans="1:7" ht="12" customHeight="1" x14ac:dyDescent="0.25">
      <c r="A9" s="49"/>
      <c r="B9" s="134" t="s">
        <v>0</v>
      </c>
      <c r="C9" s="128" t="s">
        <v>80</v>
      </c>
      <c r="D9" s="5"/>
      <c r="E9" s="263" t="s">
        <v>78</v>
      </c>
      <c r="F9" s="264"/>
      <c r="G9" s="116">
        <v>4000</v>
      </c>
    </row>
    <row r="10" spans="1:7" ht="18" customHeight="1" x14ac:dyDescent="0.25">
      <c r="A10" s="49"/>
      <c r="B10" s="135" t="s">
        <v>1</v>
      </c>
      <c r="C10" s="129" t="s">
        <v>81</v>
      </c>
      <c r="D10" s="6"/>
      <c r="E10" s="265"/>
      <c r="F10" s="266"/>
      <c r="G10" s="8" t="s">
        <v>79</v>
      </c>
    </row>
    <row r="11" spans="1:7" ht="18" customHeight="1" x14ac:dyDescent="0.25">
      <c r="A11" s="49"/>
      <c r="B11" s="135" t="s">
        <v>3</v>
      </c>
      <c r="C11" s="130" t="s">
        <v>58</v>
      </c>
      <c r="D11" s="6"/>
      <c r="E11" s="261" t="s">
        <v>2</v>
      </c>
      <c r="F11" s="262"/>
      <c r="G11" s="8" t="s">
        <v>84</v>
      </c>
    </row>
    <row r="12" spans="1:7" ht="11.25" customHeight="1" x14ac:dyDescent="0.25">
      <c r="A12" s="49"/>
      <c r="B12" s="135" t="s">
        <v>4</v>
      </c>
      <c r="C12" s="131" t="s">
        <v>82</v>
      </c>
      <c r="D12" s="6"/>
      <c r="E12" s="124" t="s">
        <v>73</v>
      </c>
      <c r="F12" s="125"/>
      <c r="G12" s="87">
        <v>1800</v>
      </c>
    </row>
    <row r="13" spans="1:7" ht="11.25" customHeight="1" x14ac:dyDescent="0.25">
      <c r="A13" s="49"/>
      <c r="B13" s="135" t="s">
        <v>6</v>
      </c>
      <c r="C13" s="130" t="s">
        <v>83</v>
      </c>
      <c r="D13" s="6"/>
      <c r="E13" s="118" t="s">
        <v>5</v>
      </c>
      <c r="F13" s="119"/>
      <c r="G13" s="78">
        <f>G9*G12</f>
        <v>7200000</v>
      </c>
    </row>
    <row r="14" spans="1:7" ht="13.5" customHeight="1" x14ac:dyDescent="0.25">
      <c r="A14" s="49"/>
      <c r="B14" s="135" t="s">
        <v>8</v>
      </c>
      <c r="C14" s="130" t="s">
        <v>77</v>
      </c>
      <c r="D14" s="6"/>
      <c r="E14" s="124" t="s">
        <v>7</v>
      </c>
      <c r="F14" s="125"/>
      <c r="G14" s="8" t="s">
        <v>59</v>
      </c>
    </row>
    <row r="15" spans="1:7" ht="25.5" customHeight="1" x14ac:dyDescent="0.25">
      <c r="A15" s="49"/>
      <c r="B15" s="136" t="s">
        <v>10</v>
      </c>
      <c r="C15" s="132">
        <v>44593</v>
      </c>
      <c r="D15" s="6"/>
      <c r="E15" s="124" t="s">
        <v>9</v>
      </c>
      <c r="F15" s="125"/>
      <c r="G15" s="8" t="s">
        <v>84</v>
      </c>
    </row>
    <row r="16" spans="1:7" ht="12" customHeight="1" x14ac:dyDescent="0.25">
      <c r="A16" s="2"/>
      <c r="B16" s="138"/>
      <c r="C16" s="139"/>
      <c r="D16" s="140"/>
      <c r="E16" s="126" t="s">
        <v>11</v>
      </c>
      <c r="F16" s="127"/>
      <c r="G16" s="9" t="s">
        <v>65</v>
      </c>
    </row>
    <row r="17" spans="1:7" ht="12" customHeight="1" x14ac:dyDescent="0.25">
      <c r="A17" s="49"/>
      <c r="B17" s="120"/>
      <c r="C17" s="137"/>
      <c r="D17" s="121"/>
      <c r="E17" s="122"/>
      <c r="F17" s="122"/>
      <c r="G17" s="123"/>
    </row>
    <row r="18" spans="1:7" ht="19.5" customHeight="1" x14ac:dyDescent="0.25">
      <c r="A18" s="10"/>
      <c r="B18" s="254" t="s">
        <v>12</v>
      </c>
      <c r="C18" s="255"/>
      <c r="D18" s="255"/>
      <c r="E18" s="255"/>
      <c r="F18" s="255"/>
      <c r="G18" s="255"/>
    </row>
    <row r="19" spans="1:7" ht="12" customHeight="1" x14ac:dyDescent="0.25">
      <c r="A19" s="2"/>
      <c r="B19" s="11"/>
      <c r="C19" s="12"/>
      <c r="D19" s="12"/>
      <c r="E19" s="12"/>
      <c r="F19" s="13"/>
      <c r="G19" s="88"/>
    </row>
    <row r="20" spans="1:7" ht="12" customHeight="1" x14ac:dyDescent="0.25">
      <c r="A20" s="4"/>
      <c r="B20" s="14" t="s">
        <v>13</v>
      </c>
      <c r="C20" s="15"/>
      <c r="D20" s="16"/>
      <c r="E20" s="16"/>
      <c r="F20" s="16"/>
      <c r="G20" s="89"/>
    </row>
    <row r="21" spans="1:7" ht="24" customHeight="1" x14ac:dyDescent="0.25">
      <c r="A21" s="10"/>
      <c r="B21" s="17" t="s">
        <v>14</v>
      </c>
      <c r="C21" s="17" t="s">
        <v>15</v>
      </c>
      <c r="D21" s="17" t="s">
        <v>16</v>
      </c>
      <c r="E21" s="17" t="s">
        <v>17</v>
      </c>
      <c r="F21" s="17" t="s">
        <v>18</v>
      </c>
      <c r="G21" s="17" t="s">
        <v>19</v>
      </c>
    </row>
    <row r="22" spans="1:7" ht="15" customHeight="1" x14ac:dyDescent="0.25">
      <c r="A22" s="10"/>
      <c r="B22" s="141" t="s">
        <v>85</v>
      </c>
      <c r="C22" s="142" t="s">
        <v>20</v>
      </c>
      <c r="D22" s="143">
        <v>8</v>
      </c>
      <c r="E22" s="142" t="s">
        <v>88</v>
      </c>
      <c r="F22" s="144">
        <v>25000</v>
      </c>
      <c r="G22" s="144">
        <f>D22*F22</f>
        <v>200000</v>
      </c>
    </row>
    <row r="23" spans="1:7" ht="15" customHeight="1" x14ac:dyDescent="0.25">
      <c r="A23" s="10"/>
      <c r="B23" s="141" t="s">
        <v>95</v>
      </c>
      <c r="C23" s="142" t="s">
        <v>87</v>
      </c>
      <c r="D23" s="143">
        <v>285</v>
      </c>
      <c r="E23" s="142" t="s">
        <v>88</v>
      </c>
      <c r="F23" s="144">
        <v>1000</v>
      </c>
      <c r="G23" s="144">
        <f>D23*F23</f>
        <v>285000</v>
      </c>
    </row>
    <row r="24" spans="1:7" ht="13.5" customHeight="1" x14ac:dyDescent="0.25">
      <c r="A24" s="10"/>
      <c r="B24" s="141" t="s">
        <v>89</v>
      </c>
      <c r="C24" s="142" t="s">
        <v>87</v>
      </c>
      <c r="D24" s="145">
        <v>285</v>
      </c>
      <c r="E24" s="142" t="s">
        <v>88</v>
      </c>
      <c r="F24" s="144">
        <v>300</v>
      </c>
      <c r="G24" s="144">
        <f t="shared" ref="G24:G35" si="0">D24*F24</f>
        <v>85500</v>
      </c>
    </row>
    <row r="25" spans="1:7" ht="12.75" customHeight="1" x14ac:dyDescent="0.25">
      <c r="A25" s="10"/>
      <c r="B25" s="141" t="s">
        <v>96</v>
      </c>
      <c r="C25" s="142" t="s">
        <v>87</v>
      </c>
      <c r="D25" s="143">
        <v>285</v>
      </c>
      <c r="E25" s="142" t="s">
        <v>88</v>
      </c>
      <c r="F25" s="144">
        <v>300</v>
      </c>
      <c r="G25" s="144">
        <f>D25*F25</f>
        <v>85500</v>
      </c>
    </row>
    <row r="26" spans="1:7" ht="13.5" customHeight="1" x14ac:dyDescent="0.25">
      <c r="A26" s="10"/>
      <c r="B26" s="141" t="s">
        <v>97</v>
      </c>
      <c r="C26" s="142" t="s">
        <v>20</v>
      </c>
      <c r="D26" s="143">
        <v>5</v>
      </c>
      <c r="E26" s="142" t="s">
        <v>88</v>
      </c>
      <c r="F26" s="144">
        <v>25000</v>
      </c>
      <c r="G26" s="144">
        <f t="shared" si="0"/>
        <v>125000</v>
      </c>
    </row>
    <row r="27" spans="1:7" ht="12.75" customHeight="1" x14ac:dyDescent="0.25">
      <c r="A27" s="10"/>
      <c r="B27" s="141" t="s">
        <v>98</v>
      </c>
      <c r="C27" s="142" t="s">
        <v>20</v>
      </c>
      <c r="D27" s="145">
        <v>8</v>
      </c>
      <c r="E27" s="142" t="s">
        <v>86</v>
      </c>
      <c r="F27" s="144">
        <v>25000</v>
      </c>
      <c r="G27" s="144">
        <f>D27*F27</f>
        <v>200000</v>
      </c>
    </row>
    <row r="28" spans="1:7" ht="12.75" customHeight="1" x14ac:dyDescent="0.25">
      <c r="A28" s="10"/>
      <c r="B28" s="141" t="s">
        <v>90</v>
      </c>
      <c r="C28" s="142" t="s">
        <v>91</v>
      </c>
      <c r="D28" s="143">
        <v>10</v>
      </c>
      <c r="E28" s="142" t="s">
        <v>92</v>
      </c>
      <c r="F28" s="144">
        <v>25000</v>
      </c>
      <c r="G28" s="144">
        <f t="shared" si="0"/>
        <v>250000</v>
      </c>
    </row>
    <row r="29" spans="1:7" ht="12.75" customHeight="1" x14ac:dyDescent="0.25">
      <c r="A29" s="10"/>
      <c r="B29" s="141" t="s">
        <v>94</v>
      </c>
      <c r="C29" s="142" t="s">
        <v>20</v>
      </c>
      <c r="D29" s="145">
        <v>8</v>
      </c>
      <c r="E29" s="142" t="s">
        <v>99</v>
      </c>
      <c r="F29" s="144">
        <v>25000</v>
      </c>
      <c r="G29" s="144">
        <f t="shared" si="0"/>
        <v>200000</v>
      </c>
    </row>
    <row r="30" spans="1:7" ht="12.75" customHeight="1" x14ac:dyDescent="0.25">
      <c r="A30" s="10"/>
      <c r="B30" s="141" t="s">
        <v>100</v>
      </c>
      <c r="C30" s="142" t="s">
        <v>20</v>
      </c>
      <c r="D30" s="143">
        <v>8</v>
      </c>
      <c r="E30" s="142" t="s">
        <v>101</v>
      </c>
      <c r="F30" s="144">
        <v>25000</v>
      </c>
      <c r="G30" s="144">
        <f t="shared" si="0"/>
        <v>200000</v>
      </c>
    </row>
    <row r="31" spans="1:7" ht="12.75" customHeight="1" x14ac:dyDescent="0.25">
      <c r="A31" s="10"/>
      <c r="B31" s="141" t="s">
        <v>102</v>
      </c>
      <c r="C31" s="142" t="s">
        <v>20</v>
      </c>
      <c r="D31" s="145">
        <v>6</v>
      </c>
      <c r="E31" s="142" t="s">
        <v>104</v>
      </c>
      <c r="F31" s="144">
        <v>25000</v>
      </c>
      <c r="G31" s="144">
        <f t="shared" si="0"/>
        <v>150000</v>
      </c>
    </row>
    <row r="32" spans="1:7" ht="15.75" customHeight="1" x14ac:dyDescent="0.25">
      <c r="A32" s="10"/>
      <c r="B32" s="141" t="s">
        <v>103</v>
      </c>
      <c r="C32" s="142" t="s">
        <v>20</v>
      </c>
      <c r="D32" s="143">
        <v>5</v>
      </c>
      <c r="E32" s="142" t="s">
        <v>105</v>
      </c>
      <c r="F32" s="144">
        <v>25000</v>
      </c>
      <c r="G32" s="144">
        <f t="shared" si="0"/>
        <v>125000</v>
      </c>
    </row>
    <row r="33" spans="1:7" ht="12.75" customHeight="1" x14ac:dyDescent="0.25">
      <c r="A33" s="10"/>
      <c r="B33" s="141" t="s">
        <v>106</v>
      </c>
      <c r="C33" s="142" t="s">
        <v>108</v>
      </c>
      <c r="D33" s="144">
        <v>4000</v>
      </c>
      <c r="E33" s="142" t="s">
        <v>107</v>
      </c>
      <c r="F33" s="144">
        <v>150</v>
      </c>
      <c r="G33" s="144">
        <f t="shared" si="0"/>
        <v>600000</v>
      </c>
    </row>
    <row r="34" spans="1:7" ht="12.75" customHeight="1" x14ac:dyDescent="0.25">
      <c r="A34" s="10"/>
      <c r="B34" s="146" t="s">
        <v>94</v>
      </c>
      <c r="C34" s="147" t="s">
        <v>20</v>
      </c>
      <c r="D34" s="148">
        <v>8</v>
      </c>
      <c r="E34" s="147" t="s">
        <v>99</v>
      </c>
      <c r="F34" s="149">
        <v>25000</v>
      </c>
      <c r="G34" s="149">
        <f>D34*F34</f>
        <v>200000</v>
      </c>
    </row>
    <row r="35" spans="1:7" ht="12.75" customHeight="1" x14ac:dyDescent="0.25">
      <c r="A35" s="10"/>
      <c r="B35" s="141" t="s">
        <v>93</v>
      </c>
      <c r="C35" s="142" t="s">
        <v>20</v>
      </c>
      <c r="D35" s="143">
        <v>6.5</v>
      </c>
      <c r="E35" s="142" t="s">
        <v>92</v>
      </c>
      <c r="F35" s="144">
        <v>25000</v>
      </c>
      <c r="G35" s="144">
        <f t="shared" si="0"/>
        <v>162500</v>
      </c>
    </row>
    <row r="36" spans="1:7" ht="12.75" customHeight="1" x14ac:dyDescent="0.25">
      <c r="A36" s="10"/>
      <c r="B36" s="19" t="s">
        <v>21</v>
      </c>
      <c r="C36" s="20"/>
      <c r="D36" s="20"/>
      <c r="E36" s="20"/>
      <c r="F36" s="21"/>
      <c r="G36" s="109">
        <f>G22+G23+G24+G25+G26+G27+G28+G29+G30+G31+G32+G33+G34</f>
        <v>2706000</v>
      </c>
    </row>
    <row r="37" spans="1:7" ht="12" customHeight="1" x14ac:dyDescent="0.25">
      <c r="A37" s="2"/>
      <c r="B37" s="11"/>
      <c r="C37" s="13"/>
      <c r="D37" s="13"/>
      <c r="E37" s="13"/>
      <c r="F37" s="22"/>
      <c r="G37" s="90"/>
    </row>
    <row r="38" spans="1:7" ht="12" customHeight="1" x14ac:dyDescent="0.25">
      <c r="A38" s="4"/>
      <c r="B38" s="23" t="s">
        <v>22</v>
      </c>
      <c r="C38" s="24"/>
      <c r="D38" s="25"/>
      <c r="E38" s="25"/>
      <c r="F38" s="26"/>
      <c r="G38" s="91"/>
    </row>
    <row r="39" spans="1:7" ht="24" customHeight="1" x14ac:dyDescent="0.25">
      <c r="A39" s="4"/>
      <c r="B39" s="27" t="s">
        <v>14</v>
      </c>
      <c r="C39" s="28" t="s">
        <v>15</v>
      </c>
      <c r="D39" s="28" t="s">
        <v>16</v>
      </c>
      <c r="E39" s="27" t="s">
        <v>61</v>
      </c>
      <c r="F39" s="28" t="s">
        <v>18</v>
      </c>
      <c r="G39" s="27" t="s">
        <v>19</v>
      </c>
    </row>
    <row r="40" spans="1:7" ht="12" customHeight="1" x14ac:dyDescent="0.25">
      <c r="A40" s="4"/>
      <c r="B40" s="29"/>
      <c r="C40" s="30" t="s">
        <v>61</v>
      </c>
      <c r="D40" s="30" t="s">
        <v>61</v>
      </c>
      <c r="E40" s="30" t="s">
        <v>61</v>
      </c>
      <c r="F40" s="77" t="s">
        <v>61</v>
      </c>
      <c r="G40" s="110"/>
    </row>
    <row r="41" spans="1:7" ht="12" customHeight="1" x14ac:dyDescent="0.25">
      <c r="A41" s="4"/>
      <c r="B41" s="31" t="s">
        <v>23</v>
      </c>
      <c r="C41" s="32"/>
      <c r="D41" s="32"/>
      <c r="E41" s="32"/>
      <c r="F41" s="33"/>
      <c r="G41" s="111"/>
    </row>
    <row r="42" spans="1:7" ht="12" customHeight="1" x14ac:dyDescent="0.25">
      <c r="A42" s="2"/>
      <c r="B42" s="34"/>
      <c r="C42" s="35"/>
      <c r="D42" s="35"/>
      <c r="E42" s="35"/>
      <c r="F42" s="36"/>
      <c r="G42" s="92"/>
    </row>
    <row r="43" spans="1:7" ht="12" customHeight="1" x14ac:dyDescent="0.25">
      <c r="A43" s="4"/>
      <c r="B43" s="23" t="s">
        <v>24</v>
      </c>
      <c r="C43" s="24"/>
      <c r="D43" s="25"/>
      <c r="E43" s="25"/>
      <c r="F43" s="26"/>
      <c r="G43" s="91"/>
    </row>
    <row r="44" spans="1:7" ht="24" customHeight="1" x14ac:dyDescent="0.25">
      <c r="A44" s="4"/>
      <c r="B44" s="37" t="s">
        <v>14</v>
      </c>
      <c r="C44" s="37" t="s">
        <v>15</v>
      </c>
      <c r="D44" s="37" t="s">
        <v>16</v>
      </c>
      <c r="E44" s="37" t="s">
        <v>17</v>
      </c>
      <c r="F44" s="38" t="s">
        <v>18</v>
      </c>
      <c r="G44" s="37" t="s">
        <v>19</v>
      </c>
    </row>
    <row r="45" spans="1:7" ht="12.75" customHeight="1" x14ac:dyDescent="0.25">
      <c r="A45" s="10"/>
      <c r="B45" s="7" t="s">
        <v>67</v>
      </c>
      <c r="C45" s="18" t="s">
        <v>25</v>
      </c>
      <c r="D45" s="79">
        <v>1</v>
      </c>
      <c r="E45" s="18" t="s">
        <v>110</v>
      </c>
      <c r="F45" s="108">
        <v>30000</v>
      </c>
      <c r="G45" s="108">
        <f t="shared" ref="G45:G48" si="1">D45*F45</f>
        <v>30000</v>
      </c>
    </row>
    <row r="46" spans="1:7" ht="12.75" customHeight="1" x14ac:dyDescent="0.25">
      <c r="A46" s="10"/>
      <c r="B46" s="7" t="s">
        <v>60</v>
      </c>
      <c r="C46" s="18" t="s">
        <v>25</v>
      </c>
      <c r="D46" s="79">
        <v>5</v>
      </c>
      <c r="E46" s="18" t="s">
        <v>99</v>
      </c>
      <c r="F46" s="108">
        <v>30000</v>
      </c>
      <c r="G46" s="108">
        <f t="shared" si="1"/>
        <v>150000</v>
      </c>
    </row>
    <row r="47" spans="1:7" ht="12.75" customHeight="1" x14ac:dyDescent="0.25">
      <c r="A47" s="10"/>
      <c r="B47" s="7" t="s">
        <v>109</v>
      </c>
      <c r="C47" s="18" t="s">
        <v>25</v>
      </c>
      <c r="D47" s="79">
        <v>5</v>
      </c>
      <c r="E47" s="18" t="s">
        <v>111</v>
      </c>
      <c r="F47" s="108">
        <v>30000</v>
      </c>
      <c r="G47" s="108">
        <f t="shared" si="1"/>
        <v>150000</v>
      </c>
    </row>
    <row r="48" spans="1:7" ht="12.75" customHeight="1" thickBot="1" x14ac:dyDescent="0.3">
      <c r="A48" s="10"/>
      <c r="B48" s="227" t="s">
        <v>112</v>
      </c>
      <c r="C48" s="228" t="s">
        <v>25</v>
      </c>
      <c r="D48" s="229">
        <v>10</v>
      </c>
      <c r="E48" s="228" t="s">
        <v>84</v>
      </c>
      <c r="F48" s="169">
        <v>30000</v>
      </c>
      <c r="G48" s="169">
        <f t="shared" si="1"/>
        <v>300000</v>
      </c>
    </row>
    <row r="49" spans="1:11" ht="12.75" customHeight="1" thickBot="1" x14ac:dyDescent="0.3">
      <c r="A49" s="49"/>
      <c r="B49" s="230" t="s">
        <v>26</v>
      </c>
      <c r="C49" s="231"/>
      <c r="D49" s="231"/>
      <c r="E49" s="231"/>
      <c r="F49" s="231"/>
      <c r="G49" s="232">
        <f>G45+G46+G47+G48</f>
        <v>630000</v>
      </c>
    </row>
    <row r="50" spans="1:11" ht="12" customHeight="1" thickBot="1" x14ac:dyDescent="0.3">
      <c r="A50" s="2"/>
      <c r="B50" s="173"/>
      <c r="C50" s="99"/>
      <c r="D50" s="99"/>
      <c r="E50" s="99"/>
      <c r="F50" s="101"/>
      <c r="G50" s="102"/>
    </row>
    <row r="51" spans="1:11" ht="12" customHeight="1" thickBot="1" x14ac:dyDescent="0.3">
      <c r="A51" s="49"/>
      <c r="B51" s="185" t="s">
        <v>27</v>
      </c>
      <c r="C51" s="192"/>
      <c r="D51" s="193"/>
      <c r="E51" s="193"/>
      <c r="F51" s="187"/>
      <c r="G51" s="188"/>
    </row>
    <row r="52" spans="1:11" ht="24" customHeight="1" thickBot="1" x14ac:dyDescent="0.3">
      <c r="A52" s="49"/>
      <c r="B52" s="198" t="s">
        <v>28</v>
      </c>
      <c r="C52" s="199" t="s">
        <v>29</v>
      </c>
      <c r="D52" s="199" t="s">
        <v>30</v>
      </c>
      <c r="E52" s="199" t="s">
        <v>17</v>
      </c>
      <c r="F52" s="199" t="s">
        <v>18</v>
      </c>
      <c r="G52" s="200" t="s">
        <v>19</v>
      </c>
      <c r="K52" s="76"/>
    </row>
    <row r="53" spans="1:11" ht="12.75" customHeight="1" x14ac:dyDescent="0.25">
      <c r="A53" s="49"/>
      <c r="B53" s="194" t="s">
        <v>62</v>
      </c>
      <c r="C53" s="195"/>
      <c r="D53" s="196"/>
      <c r="E53" s="195"/>
      <c r="F53" s="197"/>
      <c r="G53" s="197" t="s">
        <v>61</v>
      </c>
    </row>
    <row r="54" spans="1:11" ht="12.75" customHeight="1" x14ac:dyDescent="0.25">
      <c r="A54" s="49"/>
      <c r="B54" s="84" t="s">
        <v>63</v>
      </c>
      <c r="C54" s="81" t="s">
        <v>68</v>
      </c>
      <c r="D54" s="81">
        <v>300</v>
      </c>
      <c r="E54" s="81" t="s">
        <v>124</v>
      </c>
      <c r="F54" s="83">
        <v>800</v>
      </c>
      <c r="G54" s="83">
        <f t="shared" ref="G54:G59" si="2">D54*F54</f>
        <v>240000</v>
      </c>
    </row>
    <row r="55" spans="1:11" ht="12.75" customHeight="1" x14ac:dyDescent="0.25">
      <c r="A55" s="49"/>
      <c r="B55" s="84" t="s">
        <v>113</v>
      </c>
      <c r="C55" s="80" t="s">
        <v>68</v>
      </c>
      <c r="D55" s="82">
        <v>200</v>
      </c>
      <c r="E55" s="80" t="s">
        <v>76</v>
      </c>
      <c r="F55" s="83">
        <v>650</v>
      </c>
      <c r="G55" s="83">
        <f t="shared" si="2"/>
        <v>130000</v>
      </c>
    </row>
    <row r="56" spans="1:11" ht="12.75" customHeight="1" x14ac:dyDescent="0.25">
      <c r="A56" s="49"/>
      <c r="B56" s="84" t="s">
        <v>69</v>
      </c>
      <c r="C56" s="81" t="s">
        <v>68</v>
      </c>
      <c r="D56" s="81">
        <v>400</v>
      </c>
      <c r="E56" s="81" t="s">
        <v>123</v>
      </c>
      <c r="F56" s="83">
        <v>1200</v>
      </c>
      <c r="G56" s="83">
        <f t="shared" si="2"/>
        <v>480000</v>
      </c>
    </row>
    <row r="57" spans="1:11" ht="12.75" customHeight="1" x14ac:dyDescent="0.25">
      <c r="A57" s="49"/>
      <c r="B57" s="117" t="s">
        <v>64</v>
      </c>
      <c r="C57" s="80"/>
      <c r="D57" s="82"/>
      <c r="E57" s="80"/>
      <c r="F57" s="83"/>
      <c r="G57" s="83" t="s">
        <v>61</v>
      </c>
    </row>
    <row r="58" spans="1:11" ht="12.75" customHeight="1" x14ac:dyDescent="0.25">
      <c r="A58" s="49"/>
      <c r="B58" s="84" t="s">
        <v>70</v>
      </c>
      <c r="C58" s="80" t="s">
        <v>72</v>
      </c>
      <c r="D58" s="82">
        <v>1</v>
      </c>
      <c r="E58" s="80" t="s">
        <v>71</v>
      </c>
      <c r="F58" s="83">
        <v>62000</v>
      </c>
      <c r="G58" s="83">
        <f t="shared" si="2"/>
        <v>62000</v>
      </c>
    </row>
    <row r="59" spans="1:11" ht="12.75" customHeight="1" x14ac:dyDescent="0.25">
      <c r="A59" s="49"/>
      <c r="B59" s="84" t="s">
        <v>114</v>
      </c>
      <c r="C59" s="80" t="s">
        <v>68</v>
      </c>
      <c r="D59" s="82">
        <v>0.5</v>
      </c>
      <c r="E59" s="80" t="s">
        <v>115</v>
      </c>
      <c r="F59" s="83">
        <v>150000</v>
      </c>
      <c r="G59" s="83">
        <f t="shared" si="2"/>
        <v>75000</v>
      </c>
    </row>
    <row r="60" spans="1:11" ht="12.75" customHeight="1" x14ac:dyDescent="0.25">
      <c r="A60" s="49"/>
      <c r="B60" s="117" t="s">
        <v>116</v>
      </c>
      <c r="C60" s="80"/>
      <c r="D60" s="82"/>
      <c r="E60" s="80"/>
      <c r="F60" s="83"/>
      <c r="G60" s="83"/>
    </row>
    <row r="61" spans="1:11" ht="12.75" customHeight="1" x14ac:dyDescent="0.25">
      <c r="A61" s="49"/>
      <c r="B61" s="84" t="s">
        <v>117</v>
      </c>
      <c r="C61" s="80" t="s">
        <v>72</v>
      </c>
      <c r="D61" s="82">
        <v>1</v>
      </c>
      <c r="E61" s="80" t="s">
        <v>66</v>
      </c>
      <c r="F61" s="83">
        <v>45000</v>
      </c>
      <c r="G61" s="83">
        <v>45000</v>
      </c>
    </row>
    <row r="62" spans="1:11" ht="12.75" customHeight="1" x14ac:dyDescent="0.25">
      <c r="A62" s="49"/>
      <c r="B62" s="117" t="s">
        <v>118</v>
      </c>
      <c r="C62" s="80"/>
      <c r="D62" s="82"/>
      <c r="E62" s="80"/>
      <c r="F62" s="83"/>
      <c r="G62" s="83"/>
    </row>
    <row r="63" spans="1:11" ht="12.75" customHeight="1" x14ac:dyDescent="0.25">
      <c r="A63" s="49"/>
      <c r="B63" s="84" t="s">
        <v>119</v>
      </c>
      <c r="C63" s="80" t="s">
        <v>72</v>
      </c>
      <c r="D63" s="82">
        <v>2</v>
      </c>
      <c r="E63" s="80" t="s">
        <v>120</v>
      </c>
      <c r="F63" s="83">
        <v>80000</v>
      </c>
      <c r="G63" s="83">
        <f>(D63*F63)</f>
        <v>160000</v>
      </c>
    </row>
    <row r="64" spans="1:11" ht="12.75" customHeight="1" x14ac:dyDescent="0.25">
      <c r="A64" s="49"/>
      <c r="B64" s="84" t="s">
        <v>121</v>
      </c>
      <c r="C64" s="80" t="s">
        <v>72</v>
      </c>
      <c r="D64" s="82">
        <v>30</v>
      </c>
      <c r="E64" s="80" t="s">
        <v>122</v>
      </c>
      <c r="F64" s="83">
        <v>6500</v>
      </c>
      <c r="G64" s="83">
        <f>(D64*F64)</f>
        <v>195000</v>
      </c>
    </row>
    <row r="65" spans="1:9" ht="13.5" customHeight="1" x14ac:dyDescent="0.25">
      <c r="A65" s="49"/>
      <c r="B65" s="103" t="s">
        <v>31</v>
      </c>
      <c r="C65" s="104"/>
      <c r="D65" s="104"/>
      <c r="E65" s="104"/>
      <c r="F65" s="105"/>
      <c r="G65" s="112">
        <f>SUM(G54:G64)</f>
        <v>1387000</v>
      </c>
    </row>
    <row r="66" spans="1:9" ht="12" customHeight="1" thickBot="1" x14ac:dyDescent="0.3">
      <c r="A66" s="2"/>
      <c r="B66" s="173"/>
      <c r="C66" s="99"/>
      <c r="D66" s="99"/>
      <c r="E66" s="100"/>
      <c r="F66" s="101"/>
      <c r="G66" s="102"/>
    </row>
    <row r="67" spans="1:9" ht="12" customHeight="1" thickBot="1" x14ac:dyDescent="0.3">
      <c r="A67" s="49"/>
      <c r="B67" s="185" t="s">
        <v>32</v>
      </c>
      <c r="C67" s="192"/>
      <c r="D67" s="193"/>
      <c r="E67" s="193"/>
      <c r="F67" s="187"/>
      <c r="G67" s="188"/>
    </row>
    <row r="68" spans="1:9" ht="24" customHeight="1" thickBot="1" x14ac:dyDescent="0.3">
      <c r="A68" s="49"/>
      <c r="B68" s="223" t="s">
        <v>33</v>
      </c>
      <c r="C68" s="199" t="s">
        <v>29</v>
      </c>
      <c r="D68" s="199" t="s">
        <v>30</v>
      </c>
      <c r="E68" s="224" t="s">
        <v>17</v>
      </c>
      <c r="F68" s="199" t="s">
        <v>18</v>
      </c>
      <c r="G68" s="225" t="s">
        <v>19</v>
      </c>
    </row>
    <row r="69" spans="1:9" ht="16.5" customHeight="1" x14ac:dyDescent="0.25">
      <c r="A69" s="49"/>
      <c r="B69" s="221" t="s">
        <v>61</v>
      </c>
      <c r="C69" s="222" t="s">
        <v>61</v>
      </c>
      <c r="D69" s="222" t="s">
        <v>61</v>
      </c>
      <c r="E69" s="195" t="s">
        <v>61</v>
      </c>
      <c r="F69" s="197" t="s">
        <v>61</v>
      </c>
      <c r="G69" s="197"/>
    </row>
    <row r="70" spans="1:9" ht="13.5" customHeight="1" x14ac:dyDescent="0.25">
      <c r="A70" s="4"/>
      <c r="B70" s="39" t="s">
        <v>34</v>
      </c>
      <c r="C70" s="40"/>
      <c r="D70" s="40"/>
      <c r="E70" s="98"/>
      <c r="F70" s="41"/>
      <c r="G70" s="113"/>
      <c r="I70" s="106"/>
    </row>
    <row r="71" spans="1:9" ht="12" customHeight="1" thickBot="1" x14ac:dyDescent="0.3">
      <c r="A71" s="2"/>
      <c r="B71" s="52"/>
      <c r="C71" s="52"/>
      <c r="D71" s="52"/>
      <c r="E71" s="52"/>
      <c r="F71" s="53"/>
      <c r="G71" s="93"/>
    </row>
    <row r="72" spans="1:9" ht="12" customHeight="1" x14ac:dyDescent="0.25">
      <c r="A72" s="49"/>
      <c r="B72" s="153" t="s">
        <v>35</v>
      </c>
      <c r="C72" s="154"/>
      <c r="D72" s="154"/>
      <c r="E72" s="154"/>
      <c r="F72" s="213"/>
      <c r="G72" s="217">
        <f>G36+G41+G49+G65+G70</f>
        <v>4723000</v>
      </c>
    </row>
    <row r="73" spans="1:9" ht="12" customHeight="1" x14ac:dyDescent="0.25">
      <c r="A73" s="49"/>
      <c r="B73" s="155" t="s">
        <v>36</v>
      </c>
      <c r="C73" s="43"/>
      <c r="D73" s="43"/>
      <c r="E73" s="43"/>
      <c r="F73" s="214"/>
      <c r="G73" s="218">
        <f>G72*0.05</f>
        <v>236150</v>
      </c>
    </row>
    <row r="74" spans="1:9" ht="12" customHeight="1" x14ac:dyDescent="0.25">
      <c r="A74" s="49"/>
      <c r="B74" s="156" t="s">
        <v>37</v>
      </c>
      <c r="C74" s="42"/>
      <c r="D74" s="42"/>
      <c r="E74" s="42"/>
      <c r="F74" s="215"/>
      <c r="G74" s="219">
        <f>G73+G72</f>
        <v>4959150</v>
      </c>
    </row>
    <row r="75" spans="1:9" ht="12" customHeight="1" x14ac:dyDescent="0.25">
      <c r="A75" s="49"/>
      <c r="B75" s="155" t="s">
        <v>38</v>
      </c>
      <c r="C75" s="43"/>
      <c r="D75" s="43"/>
      <c r="E75" s="43"/>
      <c r="F75" s="214"/>
      <c r="G75" s="218">
        <f>G13</f>
        <v>7200000</v>
      </c>
    </row>
    <row r="76" spans="1:9" ht="12" customHeight="1" thickBot="1" x14ac:dyDescent="0.3">
      <c r="A76" s="49"/>
      <c r="B76" s="157" t="s">
        <v>39</v>
      </c>
      <c r="C76" s="158"/>
      <c r="D76" s="158"/>
      <c r="E76" s="158"/>
      <c r="F76" s="159"/>
      <c r="G76" s="226">
        <f>G75-G74</f>
        <v>2240850</v>
      </c>
    </row>
    <row r="77" spans="1:9" ht="12" customHeight="1" x14ac:dyDescent="0.25">
      <c r="A77" s="49"/>
      <c r="B77" s="50" t="s">
        <v>40</v>
      </c>
      <c r="C77" s="51"/>
      <c r="D77" s="51"/>
      <c r="E77" s="51"/>
      <c r="F77" s="51"/>
      <c r="G77" s="94"/>
    </row>
    <row r="78" spans="1:9" ht="12.75" customHeight="1" thickBot="1" x14ac:dyDescent="0.3">
      <c r="A78" s="49"/>
      <c r="B78" s="54"/>
      <c r="C78" s="51"/>
      <c r="D78" s="51"/>
      <c r="E78" s="51"/>
      <c r="F78" s="51"/>
      <c r="G78" s="94"/>
    </row>
    <row r="79" spans="1:9" ht="12" customHeight="1" x14ac:dyDescent="0.25">
      <c r="A79" s="49"/>
      <c r="B79" s="65" t="s">
        <v>41</v>
      </c>
      <c r="C79" s="66"/>
      <c r="D79" s="66"/>
      <c r="E79" s="66"/>
      <c r="F79" s="67"/>
      <c r="G79" s="94"/>
    </row>
    <row r="80" spans="1:9" ht="12" customHeight="1" x14ac:dyDescent="0.25">
      <c r="A80" s="49"/>
      <c r="B80" s="68" t="s">
        <v>42</v>
      </c>
      <c r="C80" s="48"/>
      <c r="D80" s="48"/>
      <c r="E80" s="48"/>
      <c r="F80" s="69"/>
      <c r="G80" s="94"/>
    </row>
    <row r="81" spans="1:7" ht="12" customHeight="1" x14ac:dyDescent="0.25">
      <c r="A81" s="49"/>
      <c r="B81" s="68" t="s">
        <v>43</v>
      </c>
      <c r="C81" s="48"/>
      <c r="D81" s="48"/>
      <c r="E81" s="48"/>
      <c r="F81" s="69"/>
      <c r="G81" s="94"/>
    </row>
    <row r="82" spans="1:7" ht="12" customHeight="1" x14ac:dyDescent="0.25">
      <c r="A82" s="49"/>
      <c r="B82" s="68" t="s">
        <v>44</v>
      </c>
      <c r="C82" s="48"/>
      <c r="D82" s="48"/>
      <c r="E82" s="48"/>
      <c r="F82" s="69"/>
      <c r="G82" s="94"/>
    </row>
    <row r="83" spans="1:7" ht="12" customHeight="1" x14ac:dyDescent="0.25">
      <c r="A83" s="49"/>
      <c r="B83" s="68" t="s">
        <v>45</v>
      </c>
      <c r="C83" s="48"/>
      <c r="D83" s="48"/>
      <c r="E83" s="48"/>
      <c r="F83" s="69"/>
      <c r="G83" s="94"/>
    </row>
    <row r="84" spans="1:7" ht="12" customHeight="1" x14ac:dyDescent="0.25">
      <c r="A84" s="49"/>
      <c r="B84" s="68" t="s">
        <v>46</v>
      </c>
      <c r="C84" s="48"/>
      <c r="D84" s="48"/>
      <c r="E84" s="48"/>
      <c r="F84" s="69"/>
      <c r="G84" s="94"/>
    </row>
    <row r="85" spans="1:7" ht="12.75" customHeight="1" thickBot="1" x14ac:dyDescent="0.3">
      <c r="A85" s="49"/>
      <c r="B85" s="70" t="s">
        <v>47</v>
      </c>
      <c r="C85" s="71"/>
      <c r="D85" s="71"/>
      <c r="E85" s="71"/>
      <c r="F85" s="72"/>
      <c r="G85" s="94"/>
    </row>
    <row r="86" spans="1:7" ht="12.75" customHeight="1" x14ac:dyDescent="0.25">
      <c r="A86" s="49"/>
      <c r="B86" s="63"/>
      <c r="C86" s="48"/>
      <c r="D86" s="48"/>
      <c r="E86" s="48"/>
      <c r="F86" s="48"/>
      <c r="G86" s="94"/>
    </row>
    <row r="87" spans="1:7" ht="15" customHeight="1" thickBot="1" x14ac:dyDescent="0.3">
      <c r="A87" s="49"/>
      <c r="B87" s="259" t="s">
        <v>48</v>
      </c>
      <c r="C87" s="260"/>
      <c r="D87" s="62"/>
      <c r="E87" s="44"/>
      <c r="F87" s="44"/>
      <c r="G87" s="94"/>
    </row>
    <row r="88" spans="1:7" ht="12" customHeight="1" x14ac:dyDescent="0.25">
      <c r="A88" s="49"/>
      <c r="B88" s="56" t="s">
        <v>33</v>
      </c>
      <c r="C88" s="114" t="s">
        <v>49</v>
      </c>
      <c r="D88" s="115" t="s">
        <v>50</v>
      </c>
      <c r="E88" s="44"/>
      <c r="F88" s="44"/>
      <c r="G88" s="94"/>
    </row>
    <row r="89" spans="1:7" ht="12" customHeight="1" x14ac:dyDescent="0.25">
      <c r="A89" s="49"/>
      <c r="B89" s="57" t="s">
        <v>51</v>
      </c>
      <c r="C89" s="45">
        <f>G36</f>
        <v>2706000</v>
      </c>
      <c r="D89" s="58">
        <f>(C89/C95)</f>
        <v>0.5456580260730165</v>
      </c>
      <c r="E89" s="44"/>
      <c r="F89" s="44"/>
      <c r="G89" s="94"/>
    </row>
    <row r="90" spans="1:7" ht="12" customHeight="1" x14ac:dyDescent="0.25">
      <c r="A90" s="49"/>
      <c r="B90" s="57" t="s">
        <v>52</v>
      </c>
      <c r="C90" s="45">
        <f>G41</f>
        <v>0</v>
      </c>
      <c r="D90" s="58">
        <v>0</v>
      </c>
      <c r="E90" s="44"/>
      <c r="F90" s="44"/>
      <c r="G90" s="94"/>
    </row>
    <row r="91" spans="1:7" ht="12" customHeight="1" x14ac:dyDescent="0.25">
      <c r="A91" s="49"/>
      <c r="B91" s="57" t="s">
        <v>53</v>
      </c>
      <c r="C91" s="45">
        <f>G49</f>
        <v>630000</v>
      </c>
      <c r="D91" s="58">
        <f>(C91/C95)</f>
        <v>0.12703789964005929</v>
      </c>
      <c r="E91" s="44"/>
      <c r="F91" s="44"/>
      <c r="G91" s="94"/>
    </row>
    <row r="92" spans="1:7" ht="12" customHeight="1" x14ac:dyDescent="0.25">
      <c r="A92" s="49"/>
      <c r="B92" s="57" t="s">
        <v>28</v>
      </c>
      <c r="C92" s="45">
        <f>G65</f>
        <v>1387000</v>
      </c>
      <c r="D92" s="58">
        <f>(C92/C95)</f>
        <v>0.27968502666787654</v>
      </c>
      <c r="E92" s="44"/>
      <c r="F92" s="44"/>
      <c r="G92" s="94"/>
    </row>
    <row r="93" spans="1:7" ht="12" customHeight="1" x14ac:dyDescent="0.25">
      <c r="A93" s="49"/>
      <c r="B93" s="57" t="s">
        <v>54</v>
      </c>
      <c r="C93" s="46">
        <f>G70</f>
        <v>0</v>
      </c>
      <c r="D93" s="58">
        <f>(C93/C95)</f>
        <v>0</v>
      </c>
      <c r="E93" s="47"/>
      <c r="F93" s="47"/>
      <c r="G93" s="94"/>
    </row>
    <row r="94" spans="1:7" ht="12" customHeight="1" x14ac:dyDescent="0.25">
      <c r="A94" s="49"/>
      <c r="B94" s="57" t="s">
        <v>55</v>
      </c>
      <c r="C94" s="46">
        <f>G73</f>
        <v>236150</v>
      </c>
      <c r="D94" s="58">
        <f>(C94/C95)</f>
        <v>4.7619047619047616E-2</v>
      </c>
      <c r="E94" s="47"/>
      <c r="F94" s="47"/>
      <c r="G94" s="94"/>
    </row>
    <row r="95" spans="1:7" ht="12.75" customHeight="1" thickBot="1" x14ac:dyDescent="0.3">
      <c r="A95" s="49"/>
      <c r="B95" s="59" t="s">
        <v>56</v>
      </c>
      <c r="C95" s="60">
        <f>SUM(C89:C94)</f>
        <v>4959150</v>
      </c>
      <c r="D95" s="61">
        <f>SUM(D89:D94)</f>
        <v>1</v>
      </c>
      <c r="E95" s="47"/>
      <c r="F95" s="47"/>
      <c r="G95" s="94"/>
    </row>
    <row r="96" spans="1:7" ht="12" customHeight="1" x14ac:dyDescent="0.25">
      <c r="A96" s="49"/>
      <c r="B96" s="54"/>
      <c r="C96" s="51"/>
      <c r="D96" s="51"/>
      <c r="E96" s="51"/>
      <c r="F96" s="51"/>
      <c r="G96" s="94"/>
    </row>
    <row r="97" spans="1:255" ht="12.75" customHeight="1" x14ac:dyDescent="0.25">
      <c r="A97" s="49"/>
      <c r="B97" s="55"/>
      <c r="C97" s="51"/>
      <c r="D97" s="51"/>
      <c r="E97" s="51"/>
      <c r="F97" s="51"/>
      <c r="G97" s="94"/>
    </row>
    <row r="98" spans="1:255" ht="12.75" customHeight="1" thickBot="1" x14ac:dyDescent="0.3">
      <c r="A98" s="49"/>
      <c r="B98" s="55"/>
      <c r="C98" s="51"/>
      <c r="D98" s="51"/>
      <c r="E98" s="51"/>
      <c r="F98" s="51"/>
      <c r="G98" s="94"/>
    </row>
    <row r="99" spans="1:255" s="244" customFormat="1" ht="12" customHeight="1" x14ac:dyDescent="0.25">
      <c r="A99" s="243"/>
      <c r="B99" s="256" t="s">
        <v>75</v>
      </c>
      <c r="C99" s="257"/>
      <c r="D99" s="257"/>
      <c r="E99" s="258"/>
      <c r="F99" s="47"/>
      <c r="G99" s="94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  <c r="BH99" s="76"/>
      <c r="BI99" s="76"/>
      <c r="BJ99" s="76"/>
      <c r="BK99" s="76"/>
      <c r="BL99" s="76"/>
      <c r="BM99" s="76"/>
      <c r="BN99" s="76"/>
      <c r="BO99" s="76"/>
      <c r="BP99" s="76"/>
      <c r="BQ99" s="76"/>
      <c r="BR99" s="76"/>
      <c r="BS99" s="76"/>
      <c r="BT99" s="76"/>
      <c r="BU99" s="76"/>
      <c r="BV99" s="76"/>
      <c r="BW99" s="76"/>
      <c r="BX99" s="76"/>
      <c r="BY99" s="76"/>
      <c r="BZ99" s="76"/>
      <c r="CA99" s="76"/>
      <c r="CB99" s="76"/>
      <c r="CC99" s="76"/>
      <c r="CD99" s="76"/>
      <c r="CE99" s="76"/>
      <c r="CF99" s="76"/>
      <c r="CG99" s="76"/>
      <c r="CH99" s="76"/>
      <c r="CI99" s="76"/>
      <c r="CJ99" s="76"/>
      <c r="CK99" s="76"/>
      <c r="CL99" s="76"/>
      <c r="CM99" s="76"/>
      <c r="CN99" s="76"/>
      <c r="CO99" s="76"/>
      <c r="CP99" s="76"/>
      <c r="CQ99" s="76"/>
      <c r="CR99" s="76"/>
      <c r="CS99" s="76"/>
      <c r="CT99" s="76"/>
      <c r="CU99" s="76"/>
      <c r="CV99" s="76"/>
      <c r="CW99" s="76"/>
      <c r="CX99" s="76"/>
      <c r="CY99" s="76"/>
      <c r="CZ99" s="76"/>
      <c r="DA99" s="76"/>
      <c r="DB99" s="76"/>
      <c r="DC99" s="76"/>
      <c r="DD99" s="76"/>
      <c r="DE99" s="76"/>
      <c r="DF99" s="76"/>
      <c r="DG99" s="76"/>
      <c r="DH99" s="76"/>
      <c r="DI99" s="76"/>
      <c r="DJ99" s="76"/>
      <c r="DK99" s="76"/>
      <c r="DL99" s="76"/>
      <c r="DM99" s="76"/>
      <c r="DN99" s="76"/>
      <c r="DO99" s="76"/>
      <c r="DP99" s="76"/>
      <c r="DQ99" s="76"/>
      <c r="DR99" s="76"/>
      <c r="DS99" s="76"/>
      <c r="DT99" s="76"/>
      <c r="DU99" s="76"/>
      <c r="DV99" s="76"/>
      <c r="DW99" s="76"/>
      <c r="DX99" s="76"/>
      <c r="DY99" s="76"/>
      <c r="DZ99" s="76"/>
      <c r="EA99" s="76"/>
      <c r="EB99" s="76"/>
      <c r="EC99" s="76"/>
      <c r="ED99" s="76"/>
      <c r="EE99" s="76"/>
      <c r="EF99" s="76"/>
      <c r="EG99" s="76"/>
      <c r="EH99" s="76"/>
      <c r="EI99" s="76"/>
      <c r="EJ99" s="76"/>
      <c r="EK99" s="76"/>
      <c r="EL99" s="76"/>
      <c r="EM99" s="76"/>
      <c r="EN99" s="76"/>
      <c r="EO99" s="76"/>
      <c r="EP99" s="76"/>
      <c r="EQ99" s="76"/>
      <c r="ER99" s="76"/>
      <c r="ES99" s="76"/>
      <c r="ET99" s="76"/>
      <c r="EU99" s="76"/>
      <c r="EV99" s="76"/>
      <c r="EW99" s="76"/>
      <c r="EX99" s="76"/>
      <c r="EY99" s="76"/>
      <c r="EZ99" s="76"/>
      <c r="FA99" s="76"/>
      <c r="FB99" s="76"/>
      <c r="FC99" s="76"/>
      <c r="FD99" s="76"/>
      <c r="FE99" s="76"/>
      <c r="FF99" s="76"/>
      <c r="FG99" s="76"/>
      <c r="FH99" s="76"/>
      <c r="FI99" s="76"/>
      <c r="FJ99" s="76"/>
      <c r="FK99" s="76"/>
      <c r="FL99" s="76"/>
      <c r="FM99" s="76"/>
      <c r="FN99" s="76"/>
      <c r="FO99" s="76"/>
      <c r="FP99" s="76"/>
      <c r="FQ99" s="76"/>
      <c r="FR99" s="76"/>
      <c r="FS99" s="76"/>
      <c r="FT99" s="76"/>
      <c r="FU99" s="76"/>
      <c r="FV99" s="76"/>
      <c r="FW99" s="76"/>
      <c r="FX99" s="76"/>
      <c r="FY99" s="76"/>
      <c r="FZ99" s="76"/>
      <c r="GA99" s="76"/>
      <c r="GB99" s="76"/>
      <c r="GC99" s="76"/>
      <c r="GD99" s="76"/>
      <c r="GE99" s="76"/>
      <c r="GF99" s="76"/>
      <c r="GG99" s="76"/>
      <c r="GH99" s="76"/>
      <c r="GI99" s="76"/>
      <c r="GJ99" s="76"/>
      <c r="GK99" s="76"/>
      <c r="GL99" s="76"/>
      <c r="GM99" s="76"/>
      <c r="GN99" s="76"/>
      <c r="GO99" s="76"/>
      <c r="GP99" s="76"/>
      <c r="GQ99" s="76"/>
      <c r="GR99" s="76"/>
      <c r="GS99" s="76"/>
      <c r="GT99" s="76"/>
      <c r="GU99" s="76"/>
      <c r="GV99" s="76"/>
      <c r="GW99" s="76"/>
      <c r="GX99" s="76"/>
      <c r="GY99" s="76"/>
      <c r="GZ99" s="76"/>
      <c r="HA99" s="76"/>
      <c r="HB99" s="76"/>
      <c r="HC99" s="76"/>
      <c r="HD99" s="76"/>
      <c r="HE99" s="76"/>
      <c r="HF99" s="76"/>
      <c r="HG99" s="76"/>
      <c r="HH99" s="76"/>
      <c r="HI99" s="76"/>
      <c r="HJ99" s="76"/>
      <c r="HK99" s="76"/>
      <c r="HL99" s="76"/>
      <c r="HM99" s="76"/>
      <c r="HN99" s="76"/>
      <c r="HO99" s="76"/>
      <c r="HP99" s="76"/>
      <c r="HQ99" s="76"/>
      <c r="HR99" s="76"/>
      <c r="HS99" s="76"/>
      <c r="HT99" s="76"/>
      <c r="HU99" s="76"/>
      <c r="HV99" s="76"/>
      <c r="HW99" s="76"/>
      <c r="HX99" s="76"/>
      <c r="HY99" s="76"/>
      <c r="HZ99" s="76"/>
      <c r="IA99" s="76"/>
      <c r="IB99" s="76"/>
      <c r="IC99" s="76"/>
      <c r="ID99" s="76"/>
      <c r="IE99" s="76"/>
      <c r="IF99" s="76"/>
      <c r="IG99" s="76"/>
      <c r="IH99" s="76"/>
      <c r="II99" s="76"/>
      <c r="IJ99" s="76"/>
      <c r="IK99" s="76"/>
      <c r="IL99" s="76"/>
      <c r="IM99" s="76"/>
      <c r="IN99" s="76"/>
      <c r="IO99" s="76"/>
      <c r="IP99" s="76"/>
      <c r="IQ99" s="76"/>
      <c r="IR99" s="76"/>
      <c r="IS99" s="76"/>
      <c r="IT99" s="76"/>
      <c r="IU99" s="76"/>
    </row>
    <row r="100" spans="1:255" s="253" customFormat="1" ht="12" customHeight="1" x14ac:dyDescent="0.25">
      <c r="A100" s="248"/>
      <c r="B100" s="249"/>
      <c r="C100" s="249" t="s">
        <v>127</v>
      </c>
      <c r="D100" s="249" t="s">
        <v>128</v>
      </c>
      <c r="E100" s="249" t="s">
        <v>129</v>
      </c>
      <c r="F100" s="250"/>
      <c r="G100" s="251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  <c r="R100" s="252"/>
      <c r="S100" s="252"/>
      <c r="T100" s="252"/>
      <c r="U100" s="252"/>
      <c r="V100" s="252"/>
      <c r="W100" s="252"/>
      <c r="X100" s="252"/>
      <c r="Y100" s="252"/>
      <c r="Z100" s="252"/>
      <c r="AA100" s="252"/>
      <c r="AB100" s="252"/>
      <c r="AC100" s="252"/>
      <c r="AD100" s="252"/>
      <c r="AE100" s="252"/>
      <c r="AF100" s="252"/>
      <c r="AG100" s="252"/>
      <c r="AH100" s="252"/>
      <c r="AI100" s="252"/>
      <c r="AJ100" s="252"/>
      <c r="AK100" s="252"/>
      <c r="AL100" s="252"/>
      <c r="AM100" s="252"/>
      <c r="AN100" s="252"/>
      <c r="AO100" s="252"/>
      <c r="AP100" s="252"/>
      <c r="AQ100" s="252"/>
      <c r="AR100" s="252"/>
      <c r="AS100" s="252"/>
      <c r="AT100" s="252"/>
      <c r="AU100" s="252"/>
      <c r="AV100" s="252"/>
      <c r="AW100" s="252"/>
      <c r="AX100" s="252"/>
      <c r="AY100" s="252"/>
      <c r="AZ100" s="252"/>
      <c r="BA100" s="252"/>
      <c r="BB100" s="252"/>
      <c r="BC100" s="252"/>
      <c r="BD100" s="252"/>
      <c r="BE100" s="252"/>
      <c r="BF100" s="252"/>
      <c r="BG100" s="252"/>
      <c r="BH100" s="252"/>
      <c r="BI100" s="252"/>
      <c r="BJ100" s="252"/>
      <c r="BK100" s="252"/>
      <c r="BL100" s="252"/>
      <c r="BM100" s="252"/>
      <c r="BN100" s="252"/>
      <c r="BO100" s="252"/>
      <c r="BP100" s="252"/>
      <c r="BQ100" s="252"/>
      <c r="BR100" s="252"/>
      <c r="BS100" s="252"/>
      <c r="BT100" s="252"/>
      <c r="BU100" s="252"/>
      <c r="BV100" s="252"/>
      <c r="BW100" s="252"/>
      <c r="BX100" s="252"/>
      <c r="BY100" s="252"/>
      <c r="BZ100" s="252"/>
      <c r="CA100" s="252"/>
      <c r="CB100" s="252"/>
      <c r="CC100" s="252"/>
      <c r="CD100" s="252"/>
      <c r="CE100" s="252"/>
      <c r="CF100" s="252"/>
      <c r="CG100" s="252"/>
      <c r="CH100" s="252"/>
      <c r="CI100" s="252"/>
      <c r="CJ100" s="252"/>
      <c r="CK100" s="252"/>
      <c r="CL100" s="252"/>
      <c r="CM100" s="252"/>
      <c r="CN100" s="252"/>
      <c r="CO100" s="252"/>
      <c r="CP100" s="252"/>
      <c r="CQ100" s="252"/>
      <c r="CR100" s="252"/>
      <c r="CS100" s="252"/>
      <c r="CT100" s="252"/>
      <c r="CU100" s="252"/>
      <c r="CV100" s="252"/>
      <c r="CW100" s="252"/>
      <c r="CX100" s="252"/>
      <c r="CY100" s="252"/>
      <c r="CZ100" s="252"/>
      <c r="DA100" s="252"/>
      <c r="DB100" s="252"/>
      <c r="DC100" s="252"/>
      <c r="DD100" s="252"/>
      <c r="DE100" s="252"/>
      <c r="DF100" s="252"/>
      <c r="DG100" s="252"/>
      <c r="DH100" s="252"/>
      <c r="DI100" s="252"/>
      <c r="DJ100" s="252"/>
      <c r="DK100" s="252"/>
      <c r="DL100" s="252"/>
      <c r="DM100" s="252"/>
      <c r="DN100" s="252"/>
      <c r="DO100" s="252"/>
      <c r="DP100" s="252"/>
      <c r="DQ100" s="252"/>
      <c r="DR100" s="252"/>
      <c r="DS100" s="252"/>
      <c r="DT100" s="252"/>
      <c r="DU100" s="252"/>
      <c r="DV100" s="252"/>
      <c r="DW100" s="252"/>
      <c r="DX100" s="252"/>
      <c r="DY100" s="252"/>
      <c r="DZ100" s="252"/>
      <c r="EA100" s="252"/>
      <c r="EB100" s="252"/>
      <c r="EC100" s="252"/>
      <c r="ED100" s="252"/>
      <c r="EE100" s="252"/>
      <c r="EF100" s="252"/>
      <c r="EG100" s="252"/>
      <c r="EH100" s="252"/>
      <c r="EI100" s="252"/>
      <c r="EJ100" s="252"/>
      <c r="EK100" s="252"/>
      <c r="EL100" s="252"/>
      <c r="EM100" s="252"/>
      <c r="EN100" s="252"/>
      <c r="EO100" s="252"/>
      <c r="EP100" s="252"/>
      <c r="EQ100" s="252"/>
      <c r="ER100" s="252"/>
      <c r="ES100" s="252"/>
      <c r="ET100" s="252"/>
      <c r="EU100" s="252"/>
      <c r="EV100" s="252"/>
      <c r="EW100" s="252"/>
      <c r="EX100" s="252"/>
      <c r="EY100" s="252"/>
      <c r="EZ100" s="252"/>
      <c r="FA100" s="252"/>
      <c r="FB100" s="252"/>
      <c r="FC100" s="252"/>
      <c r="FD100" s="252"/>
      <c r="FE100" s="252"/>
      <c r="FF100" s="252"/>
      <c r="FG100" s="252"/>
      <c r="FH100" s="252"/>
      <c r="FI100" s="252"/>
      <c r="FJ100" s="252"/>
      <c r="FK100" s="252"/>
      <c r="FL100" s="252"/>
      <c r="FM100" s="252"/>
      <c r="FN100" s="252"/>
      <c r="FO100" s="252"/>
      <c r="FP100" s="252"/>
      <c r="FQ100" s="252"/>
      <c r="FR100" s="252"/>
      <c r="FS100" s="252"/>
      <c r="FT100" s="252"/>
      <c r="FU100" s="252"/>
      <c r="FV100" s="252"/>
      <c r="FW100" s="252"/>
      <c r="FX100" s="252"/>
      <c r="FY100" s="252"/>
      <c r="FZ100" s="252"/>
      <c r="GA100" s="252"/>
      <c r="GB100" s="252"/>
      <c r="GC100" s="252"/>
      <c r="GD100" s="252"/>
      <c r="GE100" s="252"/>
      <c r="GF100" s="252"/>
      <c r="GG100" s="252"/>
      <c r="GH100" s="252"/>
      <c r="GI100" s="252"/>
      <c r="GJ100" s="252"/>
      <c r="GK100" s="252"/>
      <c r="GL100" s="252"/>
      <c r="GM100" s="252"/>
      <c r="GN100" s="252"/>
      <c r="GO100" s="252"/>
      <c r="GP100" s="252"/>
      <c r="GQ100" s="252"/>
      <c r="GR100" s="252"/>
      <c r="GS100" s="252"/>
      <c r="GT100" s="252"/>
      <c r="GU100" s="252"/>
      <c r="GV100" s="252"/>
      <c r="GW100" s="252"/>
      <c r="GX100" s="252"/>
      <c r="GY100" s="252"/>
      <c r="GZ100" s="252"/>
      <c r="HA100" s="252"/>
      <c r="HB100" s="252"/>
      <c r="HC100" s="252"/>
      <c r="HD100" s="252"/>
      <c r="HE100" s="252"/>
      <c r="HF100" s="252"/>
      <c r="HG100" s="252"/>
      <c r="HH100" s="252"/>
      <c r="HI100" s="252"/>
      <c r="HJ100" s="252"/>
      <c r="HK100" s="252"/>
      <c r="HL100" s="252"/>
      <c r="HM100" s="252"/>
      <c r="HN100" s="252"/>
      <c r="HO100" s="252"/>
      <c r="HP100" s="252"/>
      <c r="HQ100" s="252"/>
      <c r="HR100" s="252"/>
      <c r="HS100" s="252"/>
      <c r="HT100" s="252"/>
      <c r="HU100" s="252"/>
      <c r="HV100" s="252"/>
      <c r="HW100" s="252"/>
      <c r="HX100" s="252"/>
      <c r="HY100" s="252"/>
      <c r="HZ100" s="252"/>
      <c r="IA100" s="252"/>
      <c r="IB100" s="252"/>
      <c r="IC100" s="252"/>
      <c r="ID100" s="252"/>
      <c r="IE100" s="252"/>
      <c r="IF100" s="252"/>
      <c r="IG100" s="252"/>
      <c r="IH100" s="252"/>
      <c r="II100" s="252"/>
      <c r="IJ100" s="252"/>
      <c r="IK100" s="252"/>
      <c r="IL100" s="252"/>
      <c r="IM100" s="252"/>
      <c r="IN100" s="252"/>
      <c r="IO100" s="252"/>
      <c r="IP100" s="252"/>
      <c r="IQ100" s="252"/>
      <c r="IR100" s="252"/>
      <c r="IS100" s="252"/>
      <c r="IT100" s="252"/>
      <c r="IU100" s="252"/>
    </row>
    <row r="101" spans="1:255" s="244" customFormat="1" ht="12" customHeight="1" x14ac:dyDescent="0.25">
      <c r="A101" s="245"/>
      <c r="B101" s="246" t="s">
        <v>130</v>
      </c>
      <c r="C101" s="247">
        <v>3500</v>
      </c>
      <c r="D101" s="247">
        <f>G9</f>
        <v>4000</v>
      </c>
      <c r="E101" s="247">
        <v>5500</v>
      </c>
      <c r="F101" s="73"/>
      <c r="G101" s="95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76"/>
      <c r="BN101" s="76"/>
      <c r="BO101" s="76"/>
      <c r="BP101" s="76"/>
      <c r="BQ101" s="76"/>
      <c r="BR101" s="76"/>
      <c r="BS101" s="76"/>
      <c r="BT101" s="76"/>
      <c r="BU101" s="76"/>
      <c r="BV101" s="76"/>
      <c r="BW101" s="76"/>
      <c r="BX101" s="76"/>
      <c r="BY101" s="76"/>
      <c r="BZ101" s="76"/>
      <c r="CA101" s="76"/>
      <c r="CB101" s="76"/>
      <c r="CC101" s="76"/>
      <c r="CD101" s="76"/>
      <c r="CE101" s="76"/>
      <c r="CF101" s="76"/>
      <c r="CG101" s="76"/>
      <c r="CH101" s="76"/>
      <c r="CI101" s="76"/>
      <c r="CJ101" s="76"/>
      <c r="CK101" s="76"/>
      <c r="CL101" s="76"/>
      <c r="CM101" s="76"/>
      <c r="CN101" s="76"/>
      <c r="CO101" s="76"/>
      <c r="CP101" s="76"/>
      <c r="CQ101" s="76"/>
      <c r="CR101" s="76"/>
      <c r="CS101" s="76"/>
      <c r="CT101" s="76"/>
      <c r="CU101" s="76"/>
      <c r="CV101" s="76"/>
      <c r="CW101" s="76"/>
      <c r="CX101" s="76"/>
      <c r="CY101" s="76"/>
      <c r="CZ101" s="76"/>
      <c r="DA101" s="76"/>
      <c r="DB101" s="76"/>
      <c r="DC101" s="76"/>
      <c r="DD101" s="76"/>
      <c r="DE101" s="76"/>
      <c r="DF101" s="76"/>
      <c r="DG101" s="76"/>
      <c r="DH101" s="76"/>
      <c r="DI101" s="76"/>
      <c r="DJ101" s="76"/>
      <c r="DK101" s="76"/>
      <c r="DL101" s="76"/>
      <c r="DM101" s="76"/>
      <c r="DN101" s="76"/>
      <c r="DO101" s="76"/>
      <c r="DP101" s="76"/>
      <c r="DQ101" s="76"/>
      <c r="DR101" s="76"/>
      <c r="DS101" s="76"/>
      <c r="DT101" s="76"/>
      <c r="DU101" s="76"/>
      <c r="DV101" s="76"/>
      <c r="DW101" s="76"/>
      <c r="DX101" s="76"/>
      <c r="DY101" s="76"/>
      <c r="DZ101" s="76"/>
      <c r="EA101" s="76"/>
      <c r="EB101" s="76"/>
      <c r="EC101" s="76"/>
      <c r="ED101" s="76"/>
      <c r="EE101" s="76"/>
      <c r="EF101" s="76"/>
      <c r="EG101" s="76"/>
      <c r="EH101" s="76"/>
      <c r="EI101" s="76"/>
      <c r="EJ101" s="76"/>
      <c r="EK101" s="76"/>
      <c r="EL101" s="76"/>
      <c r="EM101" s="76"/>
      <c r="EN101" s="76"/>
      <c r="EO101" s="76"/>
      <c r="EP101" s="76"/>
      <c r="EQ101" s="76"/>
      <c r="ER101" s="76"/>
      <c r="ES101" s="76"/>
      <c r="ET101" s="76"/>
      <c r="EU101" s="76"/>
      <c r="EV101" s="76"/>
      <c r="EW101" s="76"/>
      <c r="EX101" s="76"/>
      <c r="EY101" s="76"/>
      <c r="EZ101" s="76"/>
      <c r="FA101" s="76"/>
      <c r="FB101" s="76"/>
      <c r="FC101" s="76"/>
      <c r="FD101" s="76"/>
      <c r="FE101" s="76"/>
      <c r="FF101" s="76"/>
      <c r="FG101" s="76"/>
      <c r="FH101" s="76"/>
      <c r="FI101" s="76"/>
      <c r="FJ101" s="76"/>
      <c r="FK101" s="76"/>
      <c r="FL101" s="76"/>
      <c r="FM101" s="76"/>
      <c r="FN101" s="76"/>
      <c r="FO101" s="76"/>
      <c r="FP101" s="76"/>
      <c r="FQ101" s="76"/>
      <c r="FR101" s="76"/>
      <c r="FS101" s="76"/>
      <c r="FT101" s="76"/>
      <c r="FU101" s="76"/>
      <c r="FV101" s="76"/>
      <c r="FW101" s="76"/>
      <c r="FX101" s="76"/>
      <c r="FY101" s="76"/>
      <c r="FZ101" s="76"/>
      <c r="GA101" s="76"/>
      <c r="GB101" s="76"/>
      <c r="GC101" s="76"/>
      <c r="GD101" s="76"/>
      <c r="GE101" s="76"/>
      <c r="GF101" s="76"/>
      <c r="GG101" s="76"/>
      <c r="GH101" s="76"/>
      <c r="GI101" s="76"/>
      <c r="GJ101" s="76"/>
      <c r="GK101" s="76"/>
      <c r="GL101" s="76"/>
      <c r="GM101" s="76"/>
      <c r="GN101" s="76"/>
      <c r="GO101" s="76"/>
      <c r="GP101" s="76"/>
      <c r="GQ101" s="76"/>
      <c r="GR101" s="76"/>
      <c r="GS101" s="76"/>
      <c r="GT101" s="76"/>
      <c r="GU101" s="76"/>
      <c r="GV101" s="76"/>
      <c r="GW101" s="76"/>
      <c r="GX101" s="76"/>
      <c r="GY101" s="76"/>
      <c r="GZ101" s="76"/>
      <c r="HA101" s="76"/>
      <c r="HB101" s="76"/>
      <c r="HC101" s="76"/>
      <c r="HD101" s="76"/>
      <c r="HE101" s="76"/>
      <c r="HF101" s="76"/>
      <c r="HG101" s="76"/>
      <c r="HH101" s="76"/>
      <c r="HI101" s="76"/>
      <c r="HJ101" s="76"/>
      <c r="HK101" s="76"/>
      <c r="HL101" s="76"/>
      <c r="HM101" s="76"/>
      <c r="HN101" s="76"/>
      <c r="HO101" s="76"/>
      <c r="HP101" s="76"/>
      <c r="HQ101" s="76"/>
      <c r="HR101" s="76"/>
      <c r="HS101" s="76"/>
      <c r="HT101" s="76"/>
      <c r="HU101" s="76"/>
      <c r="HV101" s="76"/>
      <c r="HW101" s="76"/>
      <c r="HX101" s="76"/>
      <c r="HY101" s="76"/>
      <c r="HZ101" s="76"/>
      <c r="IA101" s="76"/>
      <c r="IB101" s="76"/>
      <c r="IC101" s="76"/>
      <c r="ID101" s="76"/>
      <c r="IE101" s="76"/>
      <c r="IF101" s="76"/>
      <c r="IG101" s="76"/>
      <c r="IH101" s="76"/>
      <c r="II101" s="76"/>
      <c r="IJ101" s="76"/>
      <c r="IK101" s="76"/>
      <c r="IL101" s="76"/>
      <c r="IM101" s="76"/>
      <c r="IN101" s="76"/>
      <c r="IO101" s="76"/>
      <c r="IP101" s="76"/>
      <c r="IQ101" s="76"/>
      <c r="IR101" s="76"/>
      <c r="IS101" s="76"/>
      <c r="IT101" s="76"/>
      <c r="IU101" s="76"/>
    </row>
    <row r="102" spans="1:255" ht="12.75" customHeight="1" thickBot="1" x14ac:dyDescent="0.3">
      <c r="A102" s="49"/>
      <c r="B102" s="59" t="s">
        <v>74</v>
      </c>
      <c r="C102" s="60">
        <f>(G74/C101)</f>
        <v>1416.9</v>
      </c>
      <c r="D102" s="60">
        <f>(G74/D101)</f>
        <v>1239.7874999999999</v>
      </c>
      <c r="E102" s="75">
        <f>(G74/E101)</f>
        <v>901.66363636363633</v>
      </c>
      <c r="F102" s="73"/>
      <c r="G102" s="95"/>
    </row>
    <row r="103" spans="1:255" ht="15.6" customHeight="1" x14ac:dyDescent="0.25">
      <c r="A103" s="49"/>
      <c r="B103" s="64" t="s">
        <v>57</v>
      </c>
      <c r="C103" s="48"/>
      <c r="D103" s="48"/>
      <c r="E103" s="48"/>
      <c r="F103" s="48"/>
      <c r="G103" s="96"/>
    </row>
    <row r="105" spans="1:255" ht="11.25" customHeight="1" x14ac:dyDescent="0.25">
      <c r="C105"/>
      <c r="D105"/>
    </row>
  </sheetData>
  <mergeCells count="5">
    <mergeCell ref="B18:G18"/>
    <mergeCell ref="B99:E99"/>
    <mergeCell ref="B87:C87"/>
    <mergeCell ref="E11:F11"/>
    <mergeCell ref="E9:F10"/>
  </mergeCells>
  <pageMargins left="0.748031" right="0.748031" top="0.98425200000000002" bottom="0.98425200000000002" header="0" footer="0"/>
  <pageSetup scale="49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1"/>
  <sheetViews>
    <sheetView tabSelected="1" workbookViewId="0">
      <selection activeCell="B105" sqref="B105"/>
    </sheetView>
  </sheetViews>
  <sheetFormatPr baseColWidth="10" defaultRowHeight="15" x14ac:dyDescent="0.25"/>
  <cols>
    <col min="2" max="2" width="28.85546875" customWidth="1"/>
    <col min="3" max="3" width="15.5703125" customWidth="1"/>
    <col min="5" max="5" width="21.140625" customWidth="1"/>
    <col min="6" max="6" width="17" customWidth="1"/>
    <col min="7" max="7" width="17.140625" customWidth="1"/>
  </cols>
  <sheetData>
    <row r="1" spans="1:7" x14ac:dyDescent="0.25">
      <c r="A1" s="151"/>
    </row>
    <row r="2" spans="1:7" x14ac:dyDescent="0.25">
      <c r="B2" s="2"/>
      <c r="C2" s="2"/>
      <c r="D2" s="2"/>
      <c r="E2" s="2"/>
      <c r="F2" s="2"/>
      <c r="G2" s="85"/>
    </row>
    <row r="3" spans="1:7" x14ac:dyDescent="0.25">
      <c r="B3" s="2"/>
      <c r="C3" s="2"/>
      <c r="D3" s="2"/>
      <c r="E3" s="2"/>
      <c r="F3" s="2"/>
      <c r="G3" s="85"/>
    </row>
    <row r="4" spans="1:7" x14ac:dyDescent="0.25">
      <c r="B4" s="2"/>
      <c r="C4" s="2"/>
      <c r="D4" s="2"/>
      <c r="E4" s="2"/>
      <c r="F4" s="2"/>
      <c r="G4" s="85"/>
    </row>
    <row r="5" spans="1:7" x14ac:dyDescent="0.25">
      <c r="B5" s="2"/>
      <c r="C5" s="2"/>
      <c r="D5" s="2"/>
      <c r="E5" s="2"/>
      <c r="F5" s="2"/>
      <c r="G5" s="85"/>
    </row>
    <row r="6" spans="1:7" x14ac:dyDescent="0.25">
      <c r="B6" s="2"/>
      <c r="C6" s="2"/>
      <c r="D6" s="2"/>
      <c r="E6" s="2"/>
      <c r="F6" s="2"/>
      <c r="G6" s="85"/>
    </row>
    <row r="7" spans="1:7" x14ac:dyDescent="0.25">
      <c r="B7" s="2"/>
      <c r="C7" s="2"/>
      <c r="D7" s="2"/>
      <c r="E7" s="2"/>
      <c r="F7" s="2"/>
      <c r="G7" s="85"/>
    </row>
    <row r="8" spans="1:7" x14ac:dyDescent="0.25">
      <c r="B8" s="2"/>
      <c r="C8" s="2"/>
      <c r="D8" s="2"/>
      <c r="E8" s="2"/>
      <c r="F8" s="2"/>
      <c r="G8" s="85"/>
    </row>
    <row r="9" spans="1:7" ht="15.75" thickBot="1" x14ac:dyDescent="0.3">
      <c r="B9" s="133"/>
      <c r="C9" s="3"/>
      <c r="D9" s="2"/>
      <c r="E9" s="133"/>
      <c r="F9" s="133"/>
      <c r="G9" s="86"/>
    </row>
    <row r="10" spans="1:7" ht="15.75" thickBot="1" x14ac:dyDescent="0.3">
      <c r="B10" s="239" t="s">
        <v>0</v>
      </c>
      <c r="C10" s="128" t="s">
        <v>80</v>
      </c>
      <c r="D10" s="240"/>
      <c r="E10" s="267" t="s">
        <v>78</v>
      </c>
      <c r="F10" s="268"/>
      <c r="G10" s="242">
        <v>3000</v>
      </c>
    </row>
    <row r="11" spans="1:7" ht="15.75" thickBot="1" x14ac:dyDescent="0.3">
      <c r="B11" s="238" t="s">
        <v>1</v>
      </c>
      <c r="C11" s="129" t="s">
        <v>125</v>
      </c>
      <c r="D11" s="241"/>
      <c r="E11" s="269"/>
      <c r="F11" s="270"/>
      <c r="G11" s="130" t="s">
        <v>79</v>
      </c>
    </row>
    <row r="12" spans="1:7" x14ac:dyDescent="0.25">
      <c r="B12" s="135" t="s">
        <v>3</v>
      </c>
      <c r="C12" s="130" t="s">
        <v>58</v>
      </c>
      <c r="D12" s="6"/>
      <c r="E12" s="271" t="s">
        <v>2</v>
      </c>
      <c r="F12" s="272"/>
      <c r="G12" s="8" t="s">
        <v>126</v>
      </c>
    </row>
    <row r="13" spans="1:7" ht="25.5" x14ac:dyDescent="0.25">
      <c r="B13" s="135" t="s">
        <v>4</v>
      </c>
      <c r="C13" s="131" t="s">
        <v>82</v>
      </c>
      <c r="D13" s="6"/>
      <c r="E13" s="124" t="s">
        <v>73</v>
      </c>
      <c r="F13" s="125"/>
      <c r="G13" s="87">
        <v>1500</v>
      </c>
    </row>
    <row r="14" spans="1:7" x14ac:dyDescent="0.25">
      <c r="B14" s="135" t="s">
        <v>6</v>
      </c>
      <c r="C14" s="130" t="s">
        <v>83</v>
      </c>
      <c r="D14" s="6"/>
      <c r="E14" s="118" t="s">
        <v>5</v>
      </c>
      <c r="F14" s="119"/>
      <c r="G14" s="78">
        <f>G10*G13</f>
        <v>4500000</v>
      </c>
    </row>
    <row r="15" spans="1:7" x14ac:dyDescent="0.25">
      <c r="B15" s="135" t="s">
        <v>8</v>
      </c>
      <c r="C15" s="130" t="s">
        <v>77</v>
      </c>
      <c r="D15" s="6"/>
      <c r="E15" s="124" t="s">
        <v>7</v>
      </c>
      <c r="F15" s="125"/>
      <c r="G15" s="8" t="s">
        <v>59</v>
      </c>
    </row>
    <row r="16" spans="1:7" x14ac:dyDescent="0.25">
      <c r="B16" s="136" t="s">
        <v>10</v>
      </c>
      <c r="C16" s="132">
        <v>44593</v>
      </c>
      <c r="D16" s="6"/>
      <c r="E16" s="124" t="s">
        <v>9</v>
      </c>
      <c r="F16" s="125"/>
      <c r="G16" s="8" t="s">
        <v>126</v>
      </c>
    </row>
    <row r="17" spans="2:7" x14ac:dyDescent="0.25">
      <c r="B17" s="138"/>
      <c r="C17" s="139"/>
      <c r="D17" s="140"/>
      <c r="E17" s="126" t="s">
        <v>11</v>
      </c>
      <c r="F17" s="127"/>
      <c r="G17" s="9" t="s">
        <v>65</v>
      </c>
    </row>
    <row r="18" spans="2:7" ht="15.75" thickBot="1" x14ac:dyDescent="0.3">
      <c r="B18" s="178"/>
      <c r="C18" s="179"/>
      <c r="D18" s="180"/>
      <c r="E18" s="181"/>
      <c r="F18" s="181"/>
      <c r="G18" s="182"/>
    </row>
    <row r="19" spans="2:7" ht="15.75" thickBot="1" x14ac:dyDescent="0.3">
      <c r="B19" s="273" t="s">
        <v>12</v>
      </c>
      <c r="C19" s="274"/>
      <c r="D19" s="274"/>
      <c r="E19" s="274"/>
      <c r="F19" s="274"/>
      <c r="G19" s="275"/>
    </row>
    <row r="20" spans="2:7" ht="15.75" thickBot="1" x14ac:dyDescent="0.3">
      <c r="B20" s="173"/>
      <c r="C20" s="183"/>
      <c r="D20" s="183"/>
      <c r="E20" s="183"/>
      <c r="F20" s="99"/>
      <c r="G20" s="184"/>
    </row>
    <row r="21" spans="2:7" ht="15.75" thickBot="1" x14ac:dyDescent="0.3">
      <c r="B21" s="185" t="s">
        <v>13</v>
      </c>
      <c r="C21" s="186"/>
      <c r="D21" s="187"/>
      <c r="E21" s="187"/>
      <c r="F21" s="187"/>
      <c r="G21" s="188"/>
    </row>
    <row r="22" spans="2:7" ht="15.75" thickBot="1" x14ac:dyDescent="0.3">
      <c r="B22" s="189" t="s">
        <v>14</v>
      </c>
      <c r="C22" s="190" t="s">
        <v>15</v>
      </c>
      <c r="D22" s="190" t="s">
        <v>16</v>
      </c>
      <c r="E22" s="190" t="s">
        <v>17</v>
      </c>
      <c r="F22" s="190" t="s">
        <v>18</v>
      </c>
      <c r="G22" s="191" t="s">
        <v>19</v>
      </c>
    </row>
    <row r="23" spans="2:7" ht="19.5" customHeight="1" x14ac:dyDescent="0.25">
      <c r="B23" s="141" t="s">
        <v>95</v>
      </c>
      <c r="C23" s="142" t="s">
        <v>87</v>
      </c>
      <c r="D23" s="143">
        <v>285</v>
      </c>
      <c r="E23" s="142" t="s">
        <v>88</v>
      </c>
      <c r="F23" s="144">
        <v>700</v>
      </c>
      <c r="G23" s="144">
        <f>D23*F23</f>
        <v>199500</v>
      </c>
    </row>
    <row r="24" spans="2:7" ht="18.75" customHeight="1" x14ac:dyDescent="0.25">
      <c r="B24" s="141" t="s">
        <v>89</v>
      </c>
      <c r="C24" s="142" t="s">
        <v>87</v>
      </c>
      <c r="D24" s="145">
        <v>285</v>
      </c>
      <c r="E24" s="142" t="s">
        <v>88</v>
      </c>
      <c r="F24" s="144">
        <v>250</v>
      </c>
      <c r="G24" s="144">
        <f t="shared" ref="G24:G35" si="0">D24*F24</f>
        <v>71250</v>
      </c>
    </row>
    <row r="25" spans="2:7" ht="17.25" customHeight="1" x14ac:dyDescent="0.25">
      <c r="B25" s="141" t="s">
        <v>96</v>
      </c>
      <c r="C25" s="142" t="s">
        <v>87</v>
      </c>
      <c r="D25" s="143">
        <v>285</v>
      </c>
      <c r="E25" s="142" t="s">
        <v>88</v>
      </c>
      <c r="F25" s="144">
        <v>200</v>
      </c>
      <c r="G25" s="144">
        <f>D25*F25</f>
        <v>57000</v>
      </c>
    </row>
    <row r="26" spans="2:7" ht="13.5" customHeight="1" x14ac:dyDescent="0.25">
      <c r="B26" s="141" t="s">
        <v>97</v>
      </c>
      <c r="C26" s="142" t="s">
        <v>20</v>
      </c>
      <c r="D26" s="143">
        <v>4</v>
      </c>
      <c r="E26" s="142" t="s">
        <v>88</v>
      </c>
      <c r="F26" s="144">
        <v>25000</v>
      </c>
      <c r="G26" s="144">
        <f t="shared" si="0"/>
        <v>100000</v>
      </c>
    </row>
    <row r="27" spans="2:7" ht="18" customHeight="1" x14ac:dyDescent="0.25">
      <c r="B27" s="141" t="s">
        <v>98</v>
      </c>
      <c r="C27" s="142" t="s">
        <v>20</v>
      </c>
      <c r="D27" s="145">
        <v>5</v>
      </c>
      <c r="E27" s="142" t="s">
        <v>86</v>
      </c>
      <c r="F27" s="144">
        <v>25000</v>
      </c>
      <c r="G27" s="144">
        <f>D27*F27</f>
        <v>125000</v>
      </c>
    </row>
    <row r="28" spans="2:7" x14ac:dyDescent="0.25">
      <c r="B28" s="141" t="s">
        <v>90</v>
      </c>
      <c r="C28" s="142" t="s">
        <v>91</v>
      </c>
      <c r="D28" s="143">
        <v>8</v>
      </c>
      <c r="E28" s="142" t="s">
        <v>92</v>
      </c>
      <c r="F28" s="144">
        <v>25000</v>
      </c>
      <c r="G28" s="144">
        <f t="shared" si="0"/>
        <v>200000</v>
      </c>
    </row>
    <row r="29" spans="2:7" x14ac:dyDescent="0.25">
      <c r="B29" s="141" t="s">
        <v>94</v>
      </c>
      <c r="C29" s="142" t="s">
        <v>20</v>
      </c>
      <c r="D29" s="145">
        <v>5</v>
      </c>
      <c r="E29" s="142" t="s">
        <v>99</v>
      </c>
      <c r="F29" s="144">
        <v>25000</v>
      </c>
      <c r="G29" s="144">
        <f t="shared" si="0"/>
        <v>125000</v>
      </c>
    </row>
    <row r="30" spans="2:7" x14ac:dyDescent="0.25">
      <c r="B30" s="141" t="s">
        <v>100</v>
      </c>
      <c r="C30" s="142" t="s">
        <v>20</v>
      </c>
      <c r="D30" s="143">
        <v>4</v>
      </c>
      <c r="E30" s="142" t="s">
        <v>101</v>
      </c>
      <c r="F30" s="144">
        <v>25000</v>
      </c>
      <c r="G30" s="144">
        <f t="shared" si="0"/>
        <v>100000</v>
      </c>
    </row>
    <row r="31" spans="2:7" ht="18" customHeight="1" x14ac:dyDescent="0.25">
      <c r="B31" s="141" t="s">
        <v>102</v>
      </c>
      <c r="C31" s="142" t="s">
        <v>20</v>
      </c>
      <c r="D31" s="145">
        <v>6</v>
      </c>
      <c r="E31" s="142" t="s">
        <v>104</v>
      </c>
      <c r="F31" s="144">
        <v>25000</v>
      </c>
      <c r="G31" s="144">
        <f t="shared" si="0"/>
        <v>150000</v>
      </c>
    </row>
    <row r="32" spans="2:7" x14ac:dyDescent="0.25">
      <c r="B32" s="141" t="s">
        <v>103</v>
      </c>
      <c r="C32" s="142" t="s">
        <v>20</v>
      </c>
      <c r="D32" s="143">
        <v>4</v>
      </c>
      <c r="E32" s="142" t="s">
        <v>105</v>
      </c>
      <c r="F32" s="144">
        <v>25000</v>
      </c>
      <c r="G32" s="144">
        <f t="shared" si="0"/>
        <v>100000</v>
      </c>
    </row>
    <row r="33" spans="2:7" x14ac:dyDescent="0.25">
      <c r="B33" s="141" t="s">
        <v>106</v>
      </c>
      <c r="C33" s="142" t="s">
        <v>108</v>
      </c>
      <c r="D33" s="144">
        <v>3000</v>
      </c>
      <c r="E33" s="142" t="s">
        <v>107</v>
      </c>
      <c r="F33" s="144">
        <v>150</v>
      </c>
      <c r="G33" s="144">
        <f t="shared" si="0"/>
        <v>450000</v>
      </c>
    </row>
    <row r="34" spans="2:7" ht="18" customHeight="1" x14ac:dyDescent="0.25">
      <c r="B34" s="146" t="s">
        <v>94</v>
      </c>
      <c r="C34" s="147" t="s">
        <v>20</v>
      </c>
      <c r="D34" s="148">
        <v>4</v>
      </c>
      <c r="E34" s="147" t="s">
        <v>99</v>
      </c>
      <c r="F34" s="149">
        <v>25000</v>
      </c>
      <c r="G34" s="149">
        <f>D34*F34</f>
        <v>100000</v>
      </c>
    </row>
    <row r="35" spans="2:7" ht="16.5" customHeight="1" thickBot="1" x14ac:dyDescent="0.3">
      <c r="B35" s="146" t="s">
        <v>93</v>
      </c>
      <c r="C35" s="147" t="s">
        <v>20</v>
      </c>
      <c r="D35" s="148">
        <v>4</v>
      </c>
      <c r="E35" s="147" t="s">
        <v>92</v>
      </c>
      <c r="F35" s="149">
        <v>25000</v>
      </c>
      <c r="G35" s="149">
        <f t="shared" si="0"/>
        <v>100000</v>
      </c>
    </row>
    <row r="36" spans="2:7" ht="15.75" thickBot="1" x14ac:dyDescent="0.3">
      <c r="B36" s="174" t="s">
        <v>21</v>
      </c>
      <c r="C36" s="175"/>
      <c r="D36" s="176"/>
      <c r="E36" s="176"/>
      <c r="F36" s="177"/>
      <c r="G36" s="170">
        <f>G23+G24+G25+G26+G27+G28+G29+G30+G31+G32+G33+G34+G35</f>
        <v>1877750</v>
      </c>
    </row>
    <row r="37" spans="2:7" ht="15.75" thickBot="1" x14ac:dyDescent="0.3">
      <c r="B37" s="173"/>
      <c r="C37" s="99"/>
      <c r="D37" s="99"/>
      <c r="E37" s="99"/>
      <c r="F37" s="101"/>
      <c r="G37" s="102"/>
    </row>
    <row r="38" spans="2:7" ht="15.75" thickBot="1" x14ac:dyDescent="0.3">
      <c r="B38" s="168" t="s">
        <v>22</v>
      </c>
      <c r="C38" s="166"/>
      <c r="D38" s="25"/>
      <c r="E38" s="25"/>
      <c r="F38" s="26"/>
      <c r="G38" s="91"/>
    </row>
    <row r="39" spans="2:7" x14ac:dyDescent="0.25">
      <c r="B39" s="167" t="s">
        <v>14</v>
      </c>
      <c r="C39" s="28" t="s">
        <v>15</v>
      </c>
      <c r="D39" s="28" t="s">
        <v>16</v>
      </c>
      <c r="E39" s="27" t="s">
        <v>61</v>
      </c>
      <c r="F39" s="28" t="s">
        <v>18</v>
      </c>
      <c r="G39" s="27" t="s">
        <v>19</v>
      </c>
    </row>
    <row r="40" spans="2:7" x14ac:dyDescent="0.25">
      <c r="B40" s="29"/>
      <c r="C40" s="30" t="s">
        <v>61</v>
      </c>
      <c r="D40" s="30" t="s">
        <v>61</v>
      </c>
      <c r="E40" s="30" t="s">
        <v>61</v>
      </c>
      <c r="F40" s="77" t="s">
        <v>61</v>
      </c>
      <c r="G40" s="110"/>
    </row>
    <row r="41" spans="2:7" x14ac:dyDescent="0.25">
      <c r="B41" s="31" t="s">
        <v>23</v>
      </c>
      <c r="C41" s="32"/>
      <c r="D41" s="32"/>
      <c r="E41" s="32"/>
      <c r="F41" s="33"/>
      <c r="G41" s="111"/>
    </row>
    <row r="42" spans="2:7" ht="15.75" thickBot="1" x14ac:dyDescent="0.3">
      <c r="B42" s="52"/>
      <c r="C42" s="35"/>
      <c r="D42" s="35"/>
      <c r="E42" s="35"/>
      <c r="F42" s="36"/>
      <c r="G42" s="92"/>
    </row>
    <row r="43" spans="2:7" ht="15.75" thickBot="1" x14ac:dyDescent="0.3">
      <c r="B43" s="185" t="s">
        <v>24</v>
      </c>
      <c r="C43" s="192"/>
      <c r="D43" s="193"/>
      <c r="E43" s="193"/>
      <c r="F43" s="187"/>
      <c r="G43" s="188"/>
    </row>
    <row r="44" spans="2:7" ht="15.75" thickBot="1" x14ac:dyDescent="0.3">
      <c r="B44" s="223" t="s">
        <v>14</v>
      </c>
      <c r="C44" s="224" t="s">
        <v>15</v>
      </c>
      <c r="D44" s="224" t="s">
        <v>16</v>
      </c>
      <c r="E44" s="224" t="s">
        <v>17</v>
      </c>
      <c r="F44" s="199" t="s">
        <v>18</v>
      </c>
      <c r="G44" s="225" t="s">
        <v>19</v>
      </c>
    </row>
    <row r="45" spans="2:7" x14ac:dyDescent="0.25">
      <c r="B45" s="234" t="s">
        <v>67</v>
      </c>
      <c r="C45" s="235" t="s">
        <v>25</v>
      </c>
      <c r="D45" s="236">
        <v>1</v>
      </c>
      <c r="E45" s="235" t="s">
        <v>110</v>
      </c>
      <c r="F45" s="237">
        <v>30000</v>
      </c>
      <c r="G45" s="237">
        <f t="shared" ref="G45:G48" si="1">D45*F45</f>
        <v>30000</v>
      </c>
    </row>
    <row r="46" spans="2:7" ht="18.75" customHeight="1" x14ac:dyDescent="0.25">
      <c r="B46" s="150" t="s">
        <v>60</v>
      </c>
      <c r="C46" s="18" t="s">
        <v>25</v>
      </c>
      <c r="D46" s="79">
        <v>5</v>
      </c>
      <c r="E46" s="18" t="s">
        <v>99</v>
      </c>
      <c r="F46" s="108">
        <v>30000</v>
      </c>
      <c r="G46" s="108">
        <f t="shared" si="1"/>
        <v>150000</v>
      </c>
    </row>
    <row r="47" spans="2:7" x14ac:dyDescent="0.25">
      <c r="B47" s="150" t="s">
        <v>109</v>
      </c>
      <c r="C47" s="18" t="s">
        <v>25</v>
      </c>
      <c r="D47" s="79">
        <v>5</v>
      </c>
      <c r="E47" s="18" t="s">
        <v>111</v>
      </c>
      <c r="F47" s="108">
        <v>30000</v>
      </c>
      <c r="G47" s="108">
        <f t="shared" si="1"/>
        <v>150000</v>
      </c>
    </row>
    <row r="48" spans="2:7" ht="15.75" thickBot="1" x14ac:dyDescent="0.3">
      <c r="B48" s="227" t="s">
        <v>112</v>
      </c>
      <c r="C48" s="228" t="s">
        <v>25</v>
      </c>
      <c r="D48" s="229">
        <v>10</v>
      </c>
      <c r="E48" s="228" t="s">
        <v>84</v>
      </c>
      <c r="F48" s="169">
        <v>30000</v>
      </c>
      <c r="G48" s="169">
        <f t="shared" si="1"/>
        <v>300000</v>
      </c>
    </row>
    <row r="49" spans="2:7" ht="15.75" thickBot="1" x14ac:dyDescent="0.3">
      <c r="B49" s="230" t="s">
        <v>26</v>
      </c>
      <c r="C49" s="231"/>
      <c r="D49" s="231"/>
      <c r="E49" s="231"/>
      <c r="F49" s="233"/>
      <c r="G49" s="170">
        <f>G45+G46+G47+G48</f>
        <v>630000</v>
      </c>
    </row>
    <row r="50" spans="2:7" ht="15.75" thickBot="1" x14ac:dyDescent="0.3">
      <c r="B50" s="173"/>
      <c r="C50" s="99"/>
      <c r="D50" s="99"/>
      <c r="E50" s="99"/>
      <c r="F50" s="101"/>
      <c r="G50" s="102"/>
    </row>
    <row r="51" spans="2:7" ht="15.75" thickBot="1" x14ac:dyDescent="0.3">
      <c r="B51" s="185" t="s">
        <v>27</v>
      </c>
      <c r="C51" s="192"/>
      <c r="D51" s="193"/>
      <c r="E51" s="193"/>
      <c r="F51" s="187"/>
      <c r="G51" s="188"/>
    </row>
    <row r="52" spans="2:7" ht="24.75" thickBot="1" x14ac:dyDescent="0.3">
      <c r="B52" s="198" t="s">
        <v>28</v>
      </c>
      <c r="C52" s="199" t="s">
        <v>29</v>
      </c>
      <c r="D52" s="199" t="s">
        <v>30</v>
      </c>
      <c r="E52" s="199" t="s">
        <v>17</v>
      </c>
      <c r="F52" s="199" t="s">
        <v>18</v>
      </c>
      <c r="G52" s="200" t="s">
        <v>19</v>
      </c>
    </row>
    <row r="53" spans="2:7" x14ac:dyDescent="0.25">
      <c r="B53" s="194" t="s">
        <v>62</v>
      </c>
      <c r="C53" s="195"/>
      <c r="D53" s="196"/>
      <c r="E53" s="195"/>
      <c r="F53" s="197"/>
      <c r="G53" s="197" t="s">
        <v>61</v>
      </c>
    </row>
    <row r="54" spans="2:7" x14ac:dyDescent="0.25">
      <c r="B54" s="84" t="s">
        <v>63</v>
      </c>
      <c r="C54" s="81" t="s">
        <v>68</v>
      </c>
      <c r="D54" s="81">
        <v>150</v>
      </c>
      <c r="E54" s="81" t="s">
        <v>124</v>
      </c>
      <c r="F54" s="83">
        <v>800</v>
      </c>
      <c r="G54" s="83">
        <f t="shared" ref="G54:G59" si="2">D54*F54</f>
        <v>120000</v>
      </c>
    </row>
    <row r="55" spans="2:7" x14ac:dyDescent="0.25">
      <c r="B55" s="84" t="s">
        <v>113</v>
      </c>
      <c r="C55" s="80" t="s">
        <v>68</v>
      </c>
      <c r="D55" s="82">
        <v>100</v>
      </c>
      <c r="E55" s="80" t="s">
        <v>76</v>
      </c>
      <c r="F55" s="83">
        <v>650</v>
      </c>
      <c r="G55" s="83">
        <f t="shared" si="2"/>
        <v>65000</v>
      </c>
    </row>
    <row r="56" spans="2:7" x14ac:dyDescent="0.25">
      <c r="B56" s="84" t="s">
        <v>69</v>
      </c>
      <c r="C56" s="81" t="s">
        <v>68</v>
      </c>
      <c r="D56" s="81">
        <v>150</v>
      </c>
      <c r="E56" s="81" t="s">
        <v>123</v>
      </c>
      <c r="F56" s="83">
        <v>1200</v>
      </c>
      <c r="G56" s="83">
        <f t="shared" si="2"/>
        <v>180000</v>
      </c>
    </row>
    <row r="57" spans="2:7" x14ac:dyDescent="0.25">
      <c r="B57" s="117" t="s">
        <v>64</v>
      </c>
      <c r="C57" s="80"/>
      <c r="D57" s="82"/>
      <c r="E57" s="80"/>
      <c r="F57" s="83"/>
      <c r="G57" s="83" t="s">
        <v>61</v>
      </c>
    </row>
    <row r="58" spans="2:7" x14ac:dyDescent="0.25">
      <c r="B58" s="84" t="s">
        <v>70</v>
      </c>
      <c r="C58" s="80" t="s">
        <v>72</v>
      </c>
      <c r="D58" s="82">
        <v>1</v>
      </c>
      <c r="E58" s="80" t="s">
        <v>71</v>
      </c>
      <c r="F58" s="83">
        <v>62000</v>
      </c>
      <c r="G58" s="83">
        <f t="shared" si="2"/>
        <v>62000</v>
      </c>
    </row>
    <row r="59" spans="2:7" x14ac:dyDescent="0.25">
      <c r="B59" s="84" t="s">
        <v>114</v>
      </c>
      <c r="C59" s="80" t="s">
        <v>68</v>
      </c>
      <c r="D59" s="82">
        <v>0.5</v>
      </c>
      <c r="E59" s="80" t="s">
        <v>115</v>
      </c>
      <c r="F59" s="83">
        <v>150000</v>
      </c>
      <c r="G59" s="83">
        <f t="shared" si="2"/>
        <v>75000</v>
      </c>
    </row>
    <row r="60" spans="2:7" x14ac:dyDescent="0.25">
      <c r="B60" s="117" t="s">
        <v>116</v>
      </c>
      <c r="C60" s="80"/>
      <c r="D60" s="82"/>
      <c r="E60" s="80"/>
      <c r="F60" s="83"/>
      <c r="G60" s="83"/>
    </row>
    <row r="61" spans="2:7" x14ac:dyDescent="0.25">
      <c r="B61" s="84" t="s">
        <v>117</v>
      </c>
      <c r="C61" s="80" t="s">
        <v>72</v>
      </c>
      <c r="D61" s="82">
        <v>1</v>
      </c>
      <c r="E61" s="80" t="s">
        <v>66</v>
      </c>
      <c r="F61" s="83">
        <v>45000</v>
      </c>
      <c r="G61" s="83">
        <v>45000</v>
      </c>
    </row>
    <row r="62" spans="2:7" x14ac:dyDescent="0.25">
      <c r="B62" s="117" t="s">
        <v>118</v>
      </c>
      <c r="C62" s="80"/>
      <c r="D62" s="82"/>
      <c r="E62" s="80"/>
      <c r="F62" s="83"/>
      <c r="G62" s="83"/>
    </row>
    <row r="63" spans="2:7" ht="15.75" thickBot="1" x14ac:dyDescent="0.3">
      <c r="B63" s="201" t="s">
        <v>119</v>
      </c>
      <c r="C63" s="202" t="s">
        <v>72</v>
      </c>
      <c r="D63" s="203">
        <v>2</v>
      </c>
      <c r="E63" s="202" t="s">
        <v>120</v>
      </c>
      <c r="F63" s="171">
        <v>80000</v>
      </c>
      <c r="G63" s="83">
        <f>(D63*F63)</f>
        <v>160000</v>
      </c>
    </row>
    <row r="64" spans="2:7" ht="15.75" thickBot="1" x14ac:dyDescent="0.3">
      <c r="B64" s="204" t="s">
        <v>31</v>
      </c>
      <c r="C64" s="205"/>
      <c r="D64" s="205"/>
      <c r="E64" s="205"/>
      <c r="F64" s="206"/>
      <c r="G64" s="172">
        <f>SUM(G54:G63)</f>
        <v>707000</v>
      </c>
    </row>
    <row r="65" spans="2:7" ht="15.75" thickBot="1" x14ac:dyDescent="0.3">
      <c r="B65" s="173"/>
      <c r="C65" s="99"/>
      <c r="D65" s="99"/>
      <c r="E65" s="100"/>
      <c r="F65" s="101"/>
      <c r="G65" s="102"/>
    </row>
    <row r="66" spans="2:7" ht="15.75" thickBot="1" x14ac:dyDescent="0.3">
      <c r="B66" s="185" t="s">
        <v>32</v>
      </c>
      <c r="C66" s="192"/>
      <c r="D66" s="193"/>
      <c r="E66" s="193"/>
      <c r="F66" s="187"/>
      <c r="G66" s="188"/>
    </row>
    <row r="67" spans="2:7" ht="24.75" thickBot="1" x14ac:dyDescent="0.3">
      <c r="B67" s="223" t="s">
        <v>33</v>
      </c>
      <c r="C67" s="199" t="s">
        <v>29</v>
      </c>
      <c r="D67" s="199" t="s">
        <v>30</v>
      </c>
      <c r="E67" s="224" t="s">
        <v>17</v>
      </c>
      <c r="F67" s="199" t="s">
        <v>18</v>
      </c>
      <c r="G67" s="225" t="s">
        <v>19</v>
      </c>
    </row>
    <row r="68" spans="2:7" x14ac:dyDescent="0.25">
      <c r="B68" s="221" t="s">
        <v>61</v>
      </c>
      <c r="C68" s="222" t="s">
        <v>61</v>
      </c>
      <c r="D68" s="222" t="s">
        <v>61</v>
      </c>
      <c r="E68" s="195" t="s">
        <v>61</v>
      </c>
      <c r="F68" s="197" t="s">
        <v>61</v>
      </c>
      <c r="G68" s="197"/>
    </row>
    <row r="69" spans="2:7" x14ac:dyDescent="0.25">
      <c r="B69" s="39" t="s">
        <v>34</v>
      </c>
      <c r="C69" s="40"/>
      <c r="D69" s="40"/>
      <c r="E69" s="98"/>
      <c r="F69" s="41"/>
      <c r="G69" s="113"/>
    </row>
    <row r="70" spans="2:7" ht="15.75" thickBot="1" x14ac:dyDescent="0.3">
      <c r="B70" s="52"/>
      <c r="C70" s="52"/>
      <c r="D70" s="52"/>
      <c r="E70" s="52"/>
      <c r="F70" s="53"/>
      <c r="G70" s="93"/>
    </row>
    <row r="71" spans="2:7" x14ac:dyDescent="0.25">
      <c r="B71" s="163" t="s">
        <v>35</v>
      </c>
      <c r="C71" s="160"/>
      <c r="D71" s="154"/>
      <c r="E71" s="154"/>
      <c r="F71" s="213"/>
      <c r="G71" s="217">
        <f>G36+G41+G49+G64+G69</f>
        <v>3214750</v>
      </c>
    </row>
    <row r="72" spans="2:7" x14ac:dyDescent="0.25">
      <c r="B72" s="164" t="s">
        <v>36</v>
      </c>
      <c r="C72" s="161"/>
      <c r="D72" s="43"/>
      <c r="E72" s="43"/>
      <c r="F72" s="214"/>
      <c r="G72" s="218">
        <f>G71*0.05</f>
        <v>160737.5</v>
      </c>
    </row>
    <row r="73" spans="2:7" x14ac:dyDescent="0.25">
      <c r="B73" s="165" t="s">
        <v>37</v>
      </c>
      <c r="C73" s="162"/>
      <c r="D73" s="42"/>
      <c r="E73" s="42"/>
      <c r="F73" s="215"/>
      <c r="G73" s="219">
        <f>G72+G71</f>
        <v>3375487.5</v>
      </c>
    </row>
    <row r="74" spans="2:7" ht="15.75" thickBot="1" x14ac:dyDescent="0.3">
      <c r="B74" s="207" t="s">
        <v>38</v>
      </c>
      <c r="C74" s="208"/>
      <c r="D74" s="209"/>
      <c r="E74" s="209"/>
      <c r="F74" s="216"/>
      <c r="G74" s="220">
        <f>G14</f>
        <v>4500000</v>
      </c>
    </row>
    <row r="75" spans="2:7" ht="15.75" thickBot="1" x14ac:dyDescent="0.3">
      <c r="B75" s="168" t="s">
        <v>39</v>
      </c>
      <c r="C75" s="210"/>
      <c r="D75" s="211"/>
      <c r="E75" s="211"/>
      <c r="F75" s="212"/>
      <c r="G75" s="152">
        <f>G74-G73</f>
        <v>1124512.5</v>
      </c>
    </row>
    <row r="76" spans="2:7" x14ac:dyDescent="0.25">
      <c r="B76" s="50" t="s">
        <v>40</v>
      </c>
      <c r="C76" s="51"/>
      <c r="D76" s="51"/>
      <c r="E76" s="51"/>
      <c r="F76" s="51"/>
      <c r="G76" s="94"/>
    </row>
    <row r="77" spans="2:7" ht="15.75" thickBot="1" x14ac:dyDescent="0.3">
      <c r="B77" s="54"/>
      <c r="C77" s="51"/>
      <c r="D77" s="51"/>
      <c r="E77" s="51"/>
      <c r="F77" s="51"/>
      <c r="G77" s="94"/>
    </row>
    <row r="78" spans="2:7" x14ac:dyDescent="0.25">
      <c r="B78" s="65" t="s">
        <v>41</v>
      </c>
      <c r="C78" s="66"/>
      <c r="D78" s="66"/>
      <c r="E78" s="66"/>
      <c r="F78" s="67"/>
      <c r="G78" s="94"/>
    </row>
    <row r="79" spans="2:7" x14ac:dyDescent="0.25">
      <c r="B79" s="68" t="s">
        <v>42</v>
      </c>
      <c r="C79" s="48"/>
      <c r="D79" s="48"/>
      <c r="E79" s="48"/>
      <c r="F79" s="69"/>
      <c r="G79" s="94"/>
    </row>
    <row r="80" spans="2:7" x14ac:dyDescent="0.25">
      <c r="B80" s="68" t="s">
        <v>43</v>
      </c>
      <c r="C80" s="48"/>
      <c r="D80" s="48"/>
      <c r="E80" s="48"/>
      <c r="F80" s="69"/>
      <c r="G80" s="94"/>
    </row>
    <row r="81" spans="2:7" x14ac:dyDescent="0.25">
      <c r="B81" s="68" t="s">
        <v>44</v>
      </c>
      <c r="C81" s="48"/>
      <c r="D81" s="48"/>
      <c r="E81" s="48"/>
      <c r="F81" s="69"/>
      <c r="G81" s="94"/>
    </row>
    <row r="82" spans="2:7" x14ac:dyDescent="0.25">
      <c r="B82" s="68" t="s">
        <v>45</v>
      </c>
      <c r="C82" s="48"/>
      <c r="D82" s="48"/>
      <c r="E82" s="48"/>
      <c r="F82" s="69"/>
      <c r="G82" s="94"/>
    </row>
    <row r="83" spans="2:7" x14ac:dyDescent="0.25">
      <c r="B83" s="68" t="s">
        <v>46</v>
      </c>
      <c r="C83" s="48"/>
      <c r="D83" s="48"/>
      <c r="E83" s="48"/>
      <c r="F83" s="69"/>
      <c r="G83" s="94"/>
    </row>
    <row r="84" spans="2:7" ht="15.75" thickBot="1" x14ac:dyDescent="0.3">
      <c r="B84" s="70" t="s">
        <v>47</v>
      </c>
      <c r="C84" s="71"/>
      <c r="D84" s="71"/>
      <c r="E84" s="71"/>
      <c r="F84" s="72"/>
      <c r="G84" s="94"/>
    </row>
    <row r="85" spans="2:7" x14ac:dyDescent="0.25">
      <c r="B85" s="63"/>
      <c r="C85" s="48"/>
      <c r="D85" s="48"/>
      <c r="E85" s="48"/>
      <c r="F85" s="48"/>
      <c r="G85" s="94"/>
    </row>
    <row r="86" spans="2:7" ht="15.75" thickBot="1" x14ac:dyDescent="0.3">
      <c r="B86" s="259" t="s">
        <v>48</v>
      </c>
      <c r="C86" s="260"/>
      <c r="D86" s="62"/>
      <c r="E86" s="44"/>
      <c r="F86" s="44"/>
      <c r="G86" s="94"/>
    </row>
    <row r="87" spans="2:7" x14ac:dyDescent="0.25">
      <c r="B87" s="56" t="s">
        <v>33</v>
      </c>
      <c r="C87" s="114" t="s">
        <v>49</v>
      </c>
      <c r="D87" s="115" t="s">
        <v>50</v>
      </c>
      <c r="E87" s="44"/>
      <c r="F87" s="44"/>
      <c r="G87" s="94"/>
    </row>
    <row r="88" spans="2:7" x14ac:dyDescent="0.25">
      <c r="B88" s="57" t="s">
        <v>51</v>
      </c>
      <c r="C88" s="45">
        <f>G36</f>
        <v>1877750</v>
      </c>
      <c r="D88" s="58">
        <f>(C88/C94)</f>
        <v>0.55629001736786166</v>
      </c>
      <c r="E88" s="44"/>
      <c r="F88" s="44"/>
      <c r="G88" s="94"/>
    </row>
    <row r="89" spans="2:7" x14ac:dyDescent="0.25">
      <c r="B89" s="57" t="s">
        <v>52</v>
      </c>
      <c r="C89" s="45">
        <f>G41</f>
        <v>0</v>
      </c>
      <c r="D89" s="58">
        <v>0</v>
      </c>
      <c r="E89" s="44"/>
      <c r="F89" s="44"/>
      <c r="G89" s="94"/>
    </row>
    <row r="90" spans="2:7" x14ac:dyDescent="0.25">
      <c r="B90" s="57" t="s">
        <v>53</v>
      </c>
      <c r="C90" s="45">
        <f>G49</f>
        <v>630000</v>
      </c>
      <c r="D90" s="58">
        <f>(C90/C94)</f>
        <v>0.18663970759779144</v>
      </c>
      <c r="E90" s="44"/>
      <c r="F90" s="44"/>
      <c r="G90" s="94"/>
    </row>
    <row r="91" spans="2:7" x14ac:dyDescent="0.25">
      <c r="B91" s="57" t="s">
        <v>28</v>
      </c>
      <c r="C91" s="45">
        <f>G64</f>
        <v>707000</v>
      </c>
      <c r="D91" s="58">
        <f>(C91/C94)</f>
        <v>0.20945122741529928</v>
      </c>
      <c r="E91" s="44"/>
      <c r="F91" s="44"/>
      <c r="G91" s="94"/>
    </row>
    <row r="92" spans="2:7" x14ac:dyDescent="0.25">
      <c r="B92" s="57" t="s">
        <v>54</v>
      </c>
      <c r="C92" s="46">
        <f>G69</f>
        <v>0</v>
      </c>
      <c r="D92" s="58">
        <f>(C92/C94)</f>
        <v>0</v>
      </c>
      <c r="E92" s="47"/>
      <c r="F92" s="47"/>
      <c r="G92" s="94"/>
    </row>
    <row r="93" spans="2:7" x14ac:dyDescent="0.25">
      <c r="B93" s="57" t="s">
        <v>55</v>
      </c>
      <c r="C93" s="46">
        <f>G72</f>
        <v>160737.5</v>
      </c>
      <c r="D93" s="58">
        <f>(C93/C94)</f>
        <v>4.7619047619047616E-2</v>
      </c>
      <c r="E93" s="47"/>
      <c r="F93" s="47"/>
      <c r="G93" s="94"/>
    </row>
    <row r="94" spans="2:7" ht="15.75" thickBot="1" x14ac:dyDescent="0.3">
      <c r="B94" s="59" t="s">
        <v>56</v>
      </c>
      <c r="C94" s="60">
        <f>SUM(C88:C93)</f>
        <v>3375487.5</v>
      </c>
      <c r="D94" s="61">
        <f>SUM(D88:D93)</f>
        <v>1</v>
      </c>
      <c r="E94" s="47"/>
      <c r="F94" s="47"/>
      <c r="G94" s="94"/>
    </row>
    <row r="95" spans="2:7" x14ac:dyDescent="0.25">
      <c r="B95" s="54"/>
      <c r="C95" s="51"/>
      <c r="D95" s="51"/>
      <c r="E95" s="51"/>
      <c r="F95" s="51"/>
      <c r="G95" s="94"/>
    </row>
    <row r="96" spans="2:7" ht="15.75" thickBot="1" x14ac:dyDescent="0.3">
      <c r="B96" s="55"/>
      <c r="C96" s="51"/>
      <c r="D96" s="51"/>
      <c r="E96" s="51"/>
      <c r="F96" s="51"/>
      <c r="G96" s="94"/>
    </row>
    <row r="97" spans="1:255" ht="15.75" thickBot="1" x14ac:dyDescent="0.3">
      <c r="B97" s="276" t="s">
        <v>75</v>
      </c>
      <c r="C97" s="277"/>
      <c r="D97" s="277"/>
      <c r="E97" s="278"/>
      <c r="F97" s="47"/>
      <c r="G97" s="94"/>
    </row>
    <row r="98" spans="1:255" s="253" customFormat="1" ht="12" customHeight="1" thickBot="1" x14ac:dyDescent="0.3">
      <c r="A98" s="248"/>
      <c r="B98" s="249"/>
      <c r="C98" s="249" t="s">
        <v>127</v>
      </c>
      <c r="D98" s="249" t="s">
        <v>128</v>
      </c>
      <c r="E98" s="249" t="s">
        <v>129</v>
      </c>
      <c r="F98" s="250"/>
      <c r="G98" s="251"/>
      <c r="H98" s="252"/>
      <c r="I98" s="252"/>
      <c r="J98" s="252"/>
      <c r="K98" s="252"/>
      <c r="L98" s="252"/>
      <c r="M98" s="252"/>
      <c r="N98" s="252"/>
      <c r="O98" s="252"/>
      <c r="P98" s="252"/>
      <c r="Q98" s="252"/>
      <c r="R98" s="252"/>
      <c r="S98" s="252"/>
      <c r="T98" s="252"/>
      <c r="U98" s="252"/>
      <c r="V98" s="252"/>
      <c r="W98" s="252"/>
      <c r="X98" s="252"/>
      <c r="Y98" s="252"/>
      <c r="Z98" s="252"/>
      <c r="AA98" s="252"/>
      <c r="AB98" s="252"/>
      <c r="AC98" s="252"/>
      <c r="AD98" s="252"/>
      <c r="AE98" s="252"/>
      <c r="AF98" s="252"/>
      <c r="AG98" s="252"/>
      <c r="AH98" s="252"/>
      <c r="AI98" s="252"/>
      <c r="AJ98" s="252"/>
      <c r="AK98" s="252"/>
      <c r="AL98" s="252"/>
      <c r="AM98" s="252"/>
      <c r="AN98" s="252"/>
      <c r="AO98" s="252"/>
      <c r="AP98" s="252"/>
      <c r="AQ98" s="252"/>
      <c r="AR98" s="252"/>
      <c r="AS98" s="252"/>
      <c r="AT98" s="252"/>
      <c r="AU98" s="252"/>
      <c r="AV98" s="252"/>
      <c r="AW98" s="252"/>
      <c r="AX98" s="252"/>
      <c r="AY98" s="252"/>
      <c r="AZ98" s="252"/>
      <c r="BA98" s="252"/>
      <c r="BB98" s="252"/>
      <c r="BC98" s="252"/>
      <c r="BD98" s="252"/>
      <c r="BE98" s="252"/>
      <c r="BF98" s="252"/>
      <c r="BG98" s="252"/>
      <c r="BH98" s="252"/>
      <c r="BI98" s="252"/>
      <c r="BJ98" s="252"/>
      <c r="BK98" s="252"/>
      <c r="BL98" s="252"/>
      <c r="BM98" s="252"/>
      <c r="BN98" s="252"/>
      <c r="BO98" s="252"/>
      <c r="BP98" s="252"/>
      <c r="BQ98" s="252"/>
      <c r="BR98" s="252"/>
      <c r="BS98" s="252"/>
      <c r="BT98" s="252"/>
      <c r="BU98" s="252"/>
      <c r="BV98" s="252"/>
      <c r="BW98" s="252"/>
      <c r="BX98" s="252"/>
      <c r="BY98" s="252"/>
      <c r="BZ98" s="252"/>
      <c r="CA98" s="252"/>
      <c r="CB98" s="252"/>
      <c r="CC98" s="252"/>
      <c r="CD98" s="252"/>
      <c r="CE98" s="252"/>
      <c r="CF98" s="252"/>
      <c r="CG98" s="252"/>
      <c r="CH98" s="252"/>
      <c r="CI98" s="252"/>
      <c r="CJ98" s="252"/>
      <c r="CK98" s="252"/>
      <c r="CL98" s="252"/>
      <c r="CM98" s="252"/>
      <c r="CN98" s="252"/>
      <c r="CO98" s="252"/>
      <c r="CP98" s="252"/>
      <c r="CQ98" s="252"/>
      <c r="CR98" s="252"/>
      <c r="CS98" s="252"/>
      <c r="CT98" s="252"/>
      <c r="CU98" s="252"/>
      <c r="CV98" s="252"/>
      <c r="CW98" s="252"/>
      <c r="CX98" s="252"/>
      <c r="CY98" s="252"/>
      <c r="CZ98" s="252"/>
      <c r="DA98" s="252"/>
      <c r="DB98" s="252"/>
      <c r="DC98" s="252"/>
      <c r="DD98" s="252"/>
      <c r="DE98" s="252"/>
      <c r="DF98" s="252"/>
      <c r="DG98" s="252"/>
      <c r="DH98" s="252"/>
      <c r="DI98" s="252"/>
      <c r="DJ98" s="252"/>
      <c r="DK98" s="252"/>
      <c r="DL98" s="252"/>
      <c r="DM98" s="252"/>
      <c r="DN98" s="252"/>
      <c r="DO98" s="252"/>
      <c r="DP98" s="252"/>
      <c r="DQ98" s="252"/>
      <c r="DR98" s="252"/>
      <c r="DS98" s="252"/>
      <c r="DT98" s="252"/>
      <c r="DU98" s="252"/>
      <c r="DV98" s="252"/>
      <c r="DW98" s="252"/>
      <c r="DX98" s="252"/>
      <c r="DY98" s="252"/>
      <c r="DZ98" s="252"/>
      <c r="EA98" s="252"/>
      <c r="EB98" s="252"/>
      <c r="EC98" s="252"/>
      <c r="ED98" s="252"/>
      <c r="EE98" s="252"/>
      <c r="EF98" s="252"/>
      <c r="EG98" s="252"/>
      <c r="EH98" s="252"/>
      <c r="EI98" s="252"/>
      <c r="EJ98" s="252"/>
      <c r="EK98" s="252"/>
      <c r="EL98" s="252"/>
      <c r="EM98" s="252"/>
      <c r="EN98" s="252"/>
      <c r="EO98" s="252"/>
      <c r="EP98" s="252"/>
      <c r="EQ98" s="252"/>
      <c r="ER98" s="252"/>
      <c r="ES98" s="252"/>
      <c r="ET98" s="252"/>
      <c r="EU98" s="252"/>
      <c r="EV98" s="252"/>
      <c r="EW98" s="252"/>
      <c r="EX98" s="252"/>
      <c r="EY98" s="252"/>
      <c r="EZ98" s="252"/>
      <c r="FA98" s="252"/>
      <c r="FB98" s="252"/>
      <c r="FC98" s="252"/>
      <c r="FD98" s="252"/>
      <c r="FE98" s="252"/>
      <c r="FF98" s="252"/>
      <c r="FG98" s="252"/>
      <c r="FH98" s="252"/>
      <c r="FI98" s="252"/>
      <c r="FJ98" s="252"/>
      <c r="FK98" s="252"/>
      <c r="FL98" s="252"/>
      <c r="FM98" s="252"/>
      <c r="FN98" s="252"/>
      <c r="FO98" s="252"/>
      <c r="FP98" s="252"/>
      <c r="FQ98" s="252"/>
      <c r="FR98" s="252"/>
      <c r="FS98" s="252"/>
      <c r="FT98" s="252"/>
      <c r="FU98" s="252"/>
      <c r="FV98" s="252"/>
      <c r="FW98" s="252"/>
      <c r="FX98" s="252"/>
      <c r="FY98" s="252"/>
      <c r="FZ98" s="252"/>
      <c r="GA98" s="252"/>
      <c r="GB98" s="252"/>
      <c r="GC98" s="252"/>
      <c r="GD98" s="252"/>
      <c r="GE98" s="252"/>
      <c r="GF98" s="252"/>
      <c r="GG98" s="252"/>
      <c r="GH98" s="252"/>
      <c r="GI98" s="252"/>
      <c r="GJ98" s="252"/>
      <c r="GK98" s="252"/>
      <c r="GL98" s="252"/>
      <c r="GM98" s="252"/>
      <c r="GN98" s="252"/>
      <c r="GO98" s="252"/>
      <c r="GP98" s="252"/>
      <c r="GQ98" s="252"/>
      <c r="GR98" s="252"/>
      <c r="GS98" s="252"/>
      <c r="GT98" s="252"/>
      <c r="GU98" s="252"/>
      <c r="GV98" s="252"/>
      <c r="GW98" s="252"/>
      <c r="GX98" s="252"/>
      <c r="GY98" s="252"/>
      <c r="GZ98" s="252"/>
      <c r="HA98" s="252"/>
      <c r="HB98" s="252"/>
      <c r="HC98" s="252"/>
      <c r="HD98" s="252"/>
      <c r="HE98" s="252"/>
      <c r="HF98" s="252"/>
      <c r="HG98" s="252"/>
      <c r="HH98" s="252"/>
      <c r="HI98" s="252"/>
      <c r="HJ98" s="252"/>
      <c r="HK98" s="252"/>
      <c r="HL98" s="252"/>
      <c r="HM98" s="252"/>
      <c r="HN98" s="252"/>
      <c r="HO98" s="252"/>
      <c r="HP98" s="252"/>
      <c r="HQ98" s="252"/>
      <c r="HR98" s="252"/>
      <c r="HS98" s="252"/>
      <c r="HT98" s="252"/>
      <c r="HU98" s="252"/>
      <c r="HV98" s="252"/>
      <c r="HW98" s="252"/>
      <c r="HX98" s="252"/>
      <c r="HY98" s="252"/>
      <c r="HZ98" s="252"/>
      <c r="IA98" s="252"/>
      <c r="IB98" s="252"/>
      <c r="IC98" s="252"/>
      <c r="ID98" s="252"/>
      <c r="IE98" s="252"/>
      <c r="IF98" s="252"/>
      <c r="IG98" s="252"/>
      <c r="IH98" s="252"/>
      <c r="II98" s="252"/>
      <c r="IJ98" s="252"/>
      <c r="IK98" s="252"/>
      <c r="IL98" s="252"/>
      <c r="IM98" s="252"/>
      <c r="IN98" s="252"/>
      <c r="IO98" s="252"/>
      <c r="IP98" s="252"/>
      <c r="IQ98" s="252"/>
      <c r="IR98" s="252"/>
      <c r="IS98" s="252"/>
      <c r="IT98" s="252"/>
      <c r="IU98" s="252"/>
    </row>
    <row r="99" spans="1:255" x14ac:dyDescent="0.25">
      <c r="B99" s="74" t="s">
        <v>130</v>
      </c>
      <c r="C99" s="107">
        <v>2500</v>
      </c>
      <c r="D99" s="107">
        <v>3000</v>
      </c>
      <c r="E99" s="107">
        <v>3500</v>
      </c>
      <c r="F99" s="73"/>
      <c r="G99" s="95"/>
    </row>
    <row r="100" spans="1:255" ht="15.75" thickBot="1" x14ac:dyDescent="0.3">
      <c r="B100" s="59" t="s">
        <v>74</v>
      </c>
      <c r="C100" s="60">
        <f>(G73/C99)</f>
        <v>1350.1949999999999</v>
      </c>
      <c r="D100" s="60">
        <f>(G73/D99)</f>
        <v>1125.1624999999999</v>
      </c>
      <c r="E100" s="75">
        <f>(G73/E99)</f>
        <v>964.42499999999995</v>
      </c>
      <c r="F100" s="73"/>
      <c r="G100" s="95"/>
    </row>
    <row r="101" spans="1:255" x14ac:dyDescent="0.25">
      <c r="B101" s="64" t="s">
        <v>57</v>
      </c>
      <c r="C101" s="48"/>
      <c r="D101" s="48"/>
      <c r="E101" s="48"/>
      <c r="F101" s="48"/>
      <c r="G101" s="96"/>
    </row>
  </sheetData>
  <mergeCells count="5">
    <mergeCell ref="E10:F11"/>
    <mergeCell ref="E12:F12"/>
    <mergeCell ref="B19:G19"/>
    <mergeCell ref="B86:C86"/>
    <mergeCell ref="B97:E9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Nogales Chandler </vt:lpstr>
      <vt:lpstr>Nogales Serr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2023-02-10T19:03:25Z</cp:lastPrinted>
  <dcterms:created xsi:type="dcterms:W3CDTF">2020-11-27T12:49:26Z</dcterms:created>
  <dcterms:modified xsi:type="dcterms:W3CDTF">2023-05-03T14:53:42Z</dcterms:modified>
</cp:coreProperties>
</file>