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OLIVO DE M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36" i="1" l="1"/>
  <c r="G53" i="1" l="1"/>
  <c r="G22" i="1" l="1"/>
  <c r="G23" i="1"/>
  <c r="G24" i="1"/>
  <c r="G25" i="1"/>
  <c r="G26" i="1"/>
  <c r="G21" i="1"/>
  <c r="G12" i="1" l="1"/>
  <c r="G32" i="1" l="1"/>
  <c r="G54" i="1"/>
  <c r="C77" i="1" s="1"/>
  <c r="G59" i="1"/>
  <c r="G27" i="1" l="1"/>
  <c r="C73" i="1" s="1"/>
  <c r="G49" i="1"/>
  <c r="C76" i="1" s="1"/>
  <c r="G37" i="1"/>
  <c r="C75" i="1" l="1"/>
  <c r="G56" i="1"/>
  <c r="G57" i="1" s="1"/>
  <c r="G58" i="1" l="1"/>
  <c r="D84" i="1" s="1"/>
  <c r="C78" i="1"/>
  <c r="E84" i="1" l="1"/>
  <c r="C79" i="1"/>
  <c r="C84" i="1"/>
  <c r="G60" i="1"/>
  <c r="D76" i="1" l="1"/>
  <c r="D73" i="1"/>
  <c r="D75" i="1"/>
  <c r="D77" i="1"/>
  <c r="D78" i="1"/>
  <c r="D79" i="1" l="1"/>
</calcChain>
</file>

<file path=xl/sharedStrings.xml><?xml version="1.0" encoding="utf-8"?>
<sst xmlns="http://schemas.openxmlformats.org/spreadsheetml/2006/main" count="144" uniqueCount="103">
  <si>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</si>
  <si>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</si>
  <si>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</si>
  <si>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</si>
  <si>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</si>
  <si>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</si>
  <si>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</si>
  <si>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</si>
  <si>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</si>
  <si>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</si>
  <si>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</si>
  <si>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</si>
  <si>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</si>
  <si>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</si>
  <si>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</si>
  <si>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</si>
  <si>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</si>
  <si>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</si>
  <si>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</si>
  <si>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</si>
  <si>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</si>
  <si>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</si>
  <si>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</si>
  <si>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</si>
  <si>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</si>
  <si>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</si>
  <si>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</si>
  <si>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</si>
  <si>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</si>
  <si>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</si>
  <si>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</si>
  <si>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</si>
  <si>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</si>
  <si>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</si>
  <si>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</si>
  <si>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</si>
  <si>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</si>
  <si>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</si>
  <si>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</si>
  <si>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</si>
  <si>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</si>
  <si>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</si>
  <si>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</si>
  <si>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</si>
  <si>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</si>
  <si>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</si>
  <si>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</si>
  <si>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</si>
  <si>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</si>
  <si>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</si>
  <si>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</si>
  <si>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</si>
  <si>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</si>
  <si>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</si>
  <si>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</si>
  <si>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</si>
  <si>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</si>
  <si>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</si>
  <si>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</si>
  <si>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</si>
  <si>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</si>
  <si>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OLIVO</t>
  </si>
  <si>
    <t>SEVILLANA</t>
  </si>
  <si>
    <t>BAJO</t>
  </si>
  <si>
    <t>METROPOLITANA</t>
  </si>
  <si>
    <t>NORTE</t>
  </si>
  <si>
    <t>MERCADO INTERNO</t>
  </si>
  <si>
    <t>HELADAS, DISPONIBILIDAD DE AGUA</t>
  </si>
  <si>
    <t>Aplicación de pesticida</t>
  </si>
  <si>
    <t>Poda de mantención</t>
  </si>
  <si>
    <t>Aplicación de fertilizantes</t>
  </si>
  <si>
    <t>Riego limpia de acequias</t>
  </si>
  <si>
    <t>Todo el año</t>
  </si>
  <si>
    <t>Control de malezas (labor del metro)</t>
  </si>
  <si>
    <t>Cosecha (recolección de fruta)</t>
  </si>
  <si>
    <t>Jun-Ene</t>
  </si>
  <si>
    <t>Jul</t>
  </si>
  <si>
    <t>Abr-May</t>
  </si>
  <si>
    <t xml:space="preserve"> </t>
  </si>
  <si>
    <t>Urea</t>
  </si>
  <si>
    <t>Nitrato de potasio</t>
  </si>
  <si>
    <t>Ago-Sep</t>
  </si>
  <si>
    <t>HERBICIDA</t>
  </si>
  <si>
    <t>Lt</t>
  </si>
  <si>
    <t>Sep-Oct</t>
  </si>
  <si>
    <t>Winspray (Aceite Miscible)</t>
  </si>
  <si>
    <t>Dic-Ene</t>
  </si>
  <si>
    <t>Troya 4EC</t>
  </si>
  <si>
    <t>Oct-Feb</t>
  </si>
  <si>
    <t>RENDIMIENTO (kg/há.)</t>
  </si>
  <si>
    <t>PRECIO ESPERADO ($/ kg)</t>
  </si>
  <si>
    <t>Rendimiento (kg/hà)</t>
  </si>
  <si>
    <t>Costo unitario ($/kg) (*)</t>
  </si>
  <si>
    <t>Analsis Flolear</t>
  </si>
  <si>
    <t>Ene-Feb</t>
  </si>
  <si>
    <t xml:space="preserve"> Abr-May</t>
  </si>
  <si>
    <t>Ago-Mar</t>
  </si>
  <si>
    <t>Riperfull</t>
  </si>
  <si>
    <t>Acarreo de insumos e implementos</t>
  </si>
  <si>
    <t>JM</t>
  </si>
  <si>
    <t>Mayo</t>
  </si>
  <si>
    <t>TIL-TIL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</si>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</sst>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2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3" fontId="13" fillId="8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6" xfId="0" applyNumberFormat="1" applyFont="1" applyFill="1" applyBorder="1" applyAlignment="1">
      <alignment horizontal="center"/>
    </xf>
    <xf numFmtId="17" fontId="20" fillId="0" borderId="55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2" xfId="0" applyFont="1" applyFill="1" applyBorder="1" applyAlignment="1"/>
    <xf numFmtId="3" fontId="4" fillId="0" borderId="22" xfId="0" applyNumberFormat="1" applyFont="1" applyFill="1" applyBorder="1" applyAlignment="1">
      <alignment horizontal="right"/>
    </xf>
    <xf numFmtId="49" fontId="4" fillId="0" borderId="22" xfId="0" applyNumberFormat="1" applyFont="1" applyFill="1" applyBorder="1" applyAlignment="1">
      <alignment horizontal="right" vertical="center" wrapText="1"/>
    </xf>
    <xf numFmtId="166" fontId="4" fillId="0" borderId="22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 wrapText="1"/>
    </xf>
    <xf numFmtId="49" fontId="4" fillId="0" borderId="22" xfId="0" applyNumberFormat="1" applyFont="1" applyFill="1" applyBorder="1" applyAlignment="1">
      <alignment horizontal="right"/>
    </xf>
    <xf numFmtId="49" fontId="4" fillId="0" borderId="22" xfId="0" applyNumberFormat="1" applyFont="1" applyFill="1" applyBorder="1" applyAlignment="1">
      <alignment horizontal="right" wrapText="1"/>
    </xf>
    <xf numFmtId="0" fontId="2" fillId="0" borderId="22" xfId="0" applyFont="1" applyFill="1" applyBorder="1" applyAlignment="1">
      <alignment horizontal="justify" wrapText="1"/>
    </xf>
    <xf numFmtId="0" fontId="6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/>
    <xf numFmtId="0" fontId="2" fillId="0" borderId="22" xfId="0" applyFont="1" applyFill="1" applyBorder="1" applyAlignment="1">
      <alignment vertical="center"/>
    </xf>
    <xf numFmtId="49" fontId="1" fillId="0" borderId="22" xfId="0" applyNumberFormat="1" applyFont="1" applyFill="1" applyBorder="1" applyAlignment="1">
      <alignment horizontal="center" vertical="center" wrapText="1"/>
    </xf>
    <xf numFmtId="3" fontId="4" fillId="0" borderId="22" xfId="0" applyNumberFormat="1" applyFont="1" applyFill="1" applyBorder="1" applyAlignment="1">
      <alignment horizontal="center" wrapText="1"/>
    </xf>
    <xf numFmtId="3" fontId="7" fillId="0" borderId="22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/>
    <xf numFmtId="49" fontId="1" fillId="0" borderId="22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vertical="center" wrapText="1"/>
    </xf>
    <xf numFmtId="3" fontId="4" fillId="0" borderId="22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 vertical="center"/>
    </xf>
    <xf numFmtId="164" fontId="1" fillId="0" borderId="22" xfId="0" applyNumberFormat="1" applyFont="1" applyFill="1" applyBorder="1" applyAlignment="1">
      <alignment vertical="center"/>
    </xf>
    <xf numFmtId="164" fontId="17" fillId="0" borderId="22" xfId="0" applyNumberFormat="1" applyFont="1" applyFill="1" applyBorder="1" applyAlignment="1">
      <alignment vertical="center"/>
    </xf>
    <xf numFmtId="0" fontId="15" fillId="0" borderId="22" xfId="0" applyFont="1" applyFill="1" applyBorder="1" applyAlignment="1"/>
    <xf numFmtId="0" fontId="0" fillId="0" borderId="0" xfId="0" applyNumberFormat="1" applyFont="1" applyFill="1" applyAlignment="1"/>
    <xf numFmtId="0" fontId="21" fillId="0" borderId="0" xfId="0" applyNumberFormat="1" applyFont="1" applyAlignment="1"/>
    <xf numFmtId="1" fontId="21" fillId="0" borderId="0" xfId="0" applyNumberFormat="1" applyFont="1" applyAlignment="1"/>
    <xf numFmtId="49" fontId="18" fillId="9" borderId="41" xfId="0" applyNumberFormat="1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horizontal="center" vertical="center"/>
    </xf>
    <xf numFmtId="49" fontId="18" fillId="9" borderId="4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80975"/>
          <a:ext cx="63246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5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85546875" style="1" customWidth="1"/>
    <col min="3" max="3" width="17.28515625" style="1" customWidth="1"/>
    <col min="4" max="4" width="10.7109375" style="1" customWidth="1"/>
    <col min="5" max="5" width="10.28515625" style="1" customWidth="1"/>
    <col min="6" max="6" width="12.5703125" style="1" customWidth="1"/>
    <col min="7" max="7" width="19.85546875" style="1" customWidth="1"/>
    <col min="8" max="8" width="5.42578125" style="158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4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4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4"/>
    </row>
    <row r="4" spans="1:8" ht="15" customHeight="1" x14ac:dyDescent="0.25">
      <c r="A4" s="2"/>
      <c r="B4" s="2"/>
      <c r="C4" s="2"/>
      <c r="D4" s="2"/>
      <c r="E4" s="2"/>
      <c r="F4" s="2"/>
      <c r="G4" s="75"/>
      <c r="H4" s="134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4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4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4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4"/>
    </row>
    <row r="9" spans="1:8" ht="12" customHeight="1" x14ac:dyDescent="0.25">
      <c r="A9" s="5"/>
      <c r="B9" s="6" t="s">
        <v>0</v>
      </c>
      <c r="C9" s="7" t="s">
        <v>61</v>
      </c>
      <c r="D9" s="8"/>
      <c r="E9" s="168" t="s">
        <v>89</v>
      </c>
      <c r="F9" s="169"/>
      <c r="G9" s="130">
        <v>6000</v>
      </c>
      <c r="H9" s="135"/>
    </row>
    <row r="10" spans="1:8" ht="27.75" customHeight="1" x14ac:dyDescent="0.25">
      <c r="A10" s="5"/>
      <c r="B10" s="9" t="s">
        <v>1</v>
      </c>
      <c r="C10" s="128" t="s">
        <v>62</v>
      </c>
      <c r="D10" s="10"/>
      <c r="E10" s="166" t="s">
        <v>2</v>
      </c>
      <c r="F10" s="167"/>
      <c r="G10" s="128" t="s">
        <v>77</v>
      </c>
      <c r="H10" s="136"/>
    </row>
    <row r="11" spans="1:8" ht="18" customHeight="1" x14ac:dyDescent="0.25">
      <c r="A11" s="5"/>
      <c r="B11" s="9" t="s">
        <v>3</v>
      </c>
      <c r="C11" s="12" t="s">
        <v>63</v>
      </c>
      <c r="D11" s="10"/>
      <c r="E11" s="164" t="s">
        <v>90</v>
      </c>
      <c r="F11" s="165"/>
      <c r="G11" s="129">
        <v>2000</v>
      </c>
      <c r="H11" s="137"/>
    </row>
    <row r="12" spans="1:8" ht="17.25" customHeight="1" x14ac:dyDescent="0.25">
      <c r="A12" s="5"/>
      <c r="B12" s="9" t="s">
        <v>4</v>
      </c>
      <c r="C12" s="13" t="s">
        <v>64</v>
      </c>
      <c r="D12" s="10"/>
      <c r="E12" s="14" t="s">
        <v>5</v>
      </c>
      <c r="F12" s="15"/>
      <c r="G12" s="16">
        <f>G9*G11</f>
        <v>12000000</v>
      </c>
      <c r="H12" s="138"/>
    </row>
    <row r="13" spans="1:8" ht="11.25" customHeight="1" x14ac:dyDescent="0.25">
      <c r="A13" s="5"/>
      <c r="B13" s="9" t="s">
        <v>6</v>
      </c>
      <c r="C13" s="12" t="s">
        <v>65</v>
      </c>
      <c r="D13" s="10"/>
      <c r="E13" s="164" t="s">
        <v>7</v>
      </c>
      <c r="F13" s="165"/>
      <c r="G13" s="12" t="s">
        <v>66</v>
      </c>
      <c r="H13" s="139"/>
    </row>
    <row r="14" spans="1:8" ht="13.5" customHeight="1" x14ac:dyDescent="0.25">
      <c r="A14" s="5"/>
      <c r="B14" s="9" t="s">
        <v>8</v>
      </c>
      <c r="C14" s="133" t="s">
        <v>101</v>
      </c>
      <c r="D14" s="10"/>
      <c r="E14" s="164" t="s">
        <v>9</v>
      </c>
      <c r="F14" s="165"/>
      <c r="G14" s="12" t="s">
        <v>95</v>
      </c>
      <c r="H14" s="139"/>
    </row>
    <row r="15" spans="1:8" ht="25.5" customHeight="1" x14ac:dyDescent="0.25">
      <c r="A15" s="5"/>
      <c r="B15" s="9" t="s">
        <v>10</v>
      </c>
      <c r="C15" s="132" t="s">
        <v>102</v>
      </c>
      <c r="D15" s="10"/>
      <c r="E15" s="166" t="s">
        <v>11</v>
      </c>
      <c r="F15" s="167"/>
      <c r="G15" s="13" t="s">
        <v>67</v>
      </c>
      <c r="H15" s="140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41"/>
    </row>
    <row r="17" spans="1:8" ht="12" customHeight="1" x14ac:dyDescent="0.25">
      <c r="A17" s="22"/>
      <c r="B17" s="170" t="s">
        <v>12</v>
      </c>
      <c r="C17" s="171"/>
      <c r="D17" s="171"/>
      <c r="E17" s="171"/>
      <c r="F17" s="171"/>
      <c r="G17" s="171"/>
      <c r="H17" s="142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43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44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45"/>
    </row>
    <row r="21" spans="1:8" ht="12.75" customHeight="1" x14ac:dyDescent="0.25">
      <c r="A21" s="22"/>
      <c r="B21" s="11" t="s">
        <v>68</v>
      </c>
      <c r="C21" s="30" t="s">
        <v>20</v>
      </c>
      <c r="D21" s="119">
        <v>3</v>
      </c>
      <c r="E21" s="30" t="s">
        <v>75</v>
      </c>
      <c r="F21" s="117">
        <v>28000</v>
      </c>
      <c r="G21" s="117">
        <f>D21*F21</f>
        <v>84000</v>
      </c>
      <c r="H21" s="146"/>
    </row>
    <row r="22" spans="1:8" ht="12.75" customHeight="1" x14ac:dyDescent="0.25">
      <c r="A22" s="22"/>
      <c r="B22" s="116" t="s">
        <v>69</v>
      </c>
      <c r="C22" s="30" t="s">
        <v>20</v>
      </c>
      <c r="D22" s="119">
        <v>4</v>
      </c>
      <c r="E22" s="30" t="s">
        <v>76</v>
      </c>
      <c r="F22" s="117">
        <v>28000</v>
      </c>
      <c r="G22" s="117">
        <f t="shared" ref="G22:G26" si="0">D22*F22</f>
        <v>112000</v>
      </c>
      <c r="H22" s="146"/>
    </row>
    <row r="23" spans="1:8" ht="12.75" customHeight="1" x14ac:dyDescent="0.25">
      <c r="A23" s="22"/>
      <c r="B23" s="116" t="s">
        <v>70</v>
      </c>
      <c r="C23" s="30" t="s">
        <v>20</v>
      </c>
      <c r="D23" s="119">
        <v>2</v>
      </c>
      <c r="E23" s="30" t="s">
        <v>96</v>
      </c>
      <c r="F23" s="117">
        <v>28000</v>
      </c>
      <c r="G23" s="117">
        <f t="shared" si="0"/>
        <v>56000</v>
      </c>
      <c r="H23" s="146"/>
    </row>
    <row r="24" spans="1:8" ht="12.75" customHeight="1" x14ac:dyDescent="0.25">
      <c r="A24" s="22"/>
      <c r="B24" s="116" t="s">
        <v>71</v>
      </c>
      <c r="C24" s="30" t="s">
        <v>20</v>
      </c>
      <c r="D24" s="119">
        <v>3</v>
      </c>
      <c r="E24" s="30" t="s">
        <v>72</v>
      </c>
      <c r="F24" s="117">
        <v>28000</v>
      </c>
      <c r="G24" s="117">
        <f t="shared" si="0"/>
        <v>84000</v>
      </c>
      <c r="H24" s="146"/>
    </row>
    <row r="25" spans="1:8" ht="15" customHeight="1" x14ac:dyDescent="0.25">
      <c r="A25" s="22"/>
      <c r="B25" s="11" t="s">
        <v>73</v>
      </c>
      <c r="C25" s="30" t="s">
        <v>20</v>
      </c>
      <c r="D25" s="119">
        <v>2</v>
      </c>
      <c r="E25" s="30" t="s">
        <v>72</v>
      </c>
      <c r="F25" s="117">
        <v>28000</v>
      </c>
      <c r="G25" s="117">
        <f t="shared" si="0"/>
        <v>56000</v>
      </c>
      <c r="H25" s="146"/>
    </row>
    <row r="26" spans="1:8" ht="12.75" customHeight="1" x14ac:dyDescent="0.25">
      <c r="A26" s="22"/>
      <c r="B26" s="11" t="s">
        <v>74</v>
      </c>
      <c r="C26" s="30" t="s">
        <v>31</v>
      </c>
      <c r="D26" s="119">
        <v>125</v>
      </c>
      <c r="E26" s="30" t="s">
        <v>77</v>
      </c>
      <c r="F26" s="117">
        <v>28000</v>
      </c>
      <c r="G26" s="117">
        <f t="shared" si="0"/>
        <v>3500000</v>
      </c>
      <c r="H26" s="146"/>
    </row>
    <row r="27" spans="1:8" ht="12.75" customHeight="1" x14ac:dyDescent="0.25">
      <c r="A27" s="22"/>
      <c r="B27" s="31" t="s">
        <v>21</v>
      </c>
      <c r="C27" s="32"/>
      <c r="D27" s="32"/>
      <c r="E27" s="32"/>
      <c r="F27" s="33"/>
      <c r="G27" s="118">
        <f>SUM(G21:G26)</f>
        <v>3892000</v>
      </c>
      <c r="H27" s="147"/>
    </row>
    <row r="28" spans="1:8" ht="12" customHeight="1" x14ac:dyDescent="0.25">
      <c r="A28" s="2"/>
      <c r="B28" s="23"/>
      <c r="C28" s="25"/>
      <c r="D28" s="25"/>
      <c r="E28" s="25"/>
      <c r="F28" s="34"/>
      <c r="G28" s="34"/>
      <c r="H28" s="148"/>
    </row>
    <row r="29" spans="1:8" ht="12" customHeight="1" x14ac:dyDescent="0.25">
      <c r="A29" s="5"/>
      <c r="B29" s="35" t="s">
        <v>22</v>
      </c>
      <c r="C29" s="36"/>
      <c r="D29" s="37"/>
      <c r="E29" s="37"/>
      <c r="F29" s="38"/>
      <c r="G29" s="38"/>
      <c r="H29" s="144"/>
    </row>
    <row r="30" spans="1:8" ht="24" customHeight="1" x14ac:dyDescent="0.25">
      <c r="A30" s="5"/>
      <c r="B30" s="39" t="s">
        <v>14</v>
      </c>
      <c r="C30" s="40" t="s">
        <v>15</v>
      </c>
      <c r="D30" s="40" t="s">
        <v>16</v>
      </c>
      <c r="E30" s="39" t="s">
        <v>17</v>
      </c>
      <c r="F30" s="40" t="s">
        <v>18</v>
      </c>
      <c r="G30" s="39" t="s">
        <v>19</v>
      </c>
      <c r="H30" s="149"/>
    </row>
    <row r="31" spans="1:8" ht="12" customHeight="1" x14ac:dyDescent="0.25">
      <c r="A31" s="5"/>
      <c r="B31" s="41" t="s">
        <v>78</v>
      </c>
      <c r="C31" s="41" t="s">
        <v>78</v>
      </c>
      <c r="D31" s="41" t="s">
        <v>78</v>
      </c>
      <c r="E31" s="41" t="s">
        <v>78</v>
      </c>
      <c r="F31" s="120" t="s">
        <v>78</v>
      </c>
      <c r="G31" s="120">
        <v>0</v>
      </c>
      <c r="H31" s="150"/>
    </row>
    <row r="32" spans="1:8" ht="12" customHeight="1" x14ac:dyDescent="0.25">
      <c r="A32" s="5"/>
      <c r="B32" s="121" t="s">
        <v>23</v>
      </c>
      <c r="C32" s="42"/>
      <c r="D32" s="42"/>
      <c r="E32" s="42"/>
      <c r="F32" s="42"/>
      <c r="G32" s="122">
        <f>SUM(G31)</f>
        <v>0</v>
      </c>
      <c r="H32" s="151"/>
    </row>
    <row r="33" spans="1:8" ht="12" customHeight="1" x14ac:dyDescent="0.25">
      <c r="A33" s="2"/>
      <c r="B33" s="43"/>
      <c r="C33" s="44"/>
      <c r="D33" s="44"/>
      <c r="E33" s="44"/>
      <c r="F33" s="45"/>
      <c r="G33" s="45"/>
      <c r="H33" s="148"/>
    </row>
    <row r="34" spans="1:8" ht="12" customHeight="1" x14ac:dyDescent="0.25">
      <c r="A34" s="5"/>
      <c r="B34" s="35" t="s">
        <v>24</v>
      </c>
      <c r="C34" s="36"/>
      <c r="D34" s="37"/>
      <c r="E34" s="37"/>
      <c r="F34" s="38"/>
      <c r="G34" s="38"/>
      <c r="H34" s="144"/>
    </row>
    <row r="35" spans="1:8" ht="24" customHeight="1" x14ac:dyDescent="0.25">
      <c r="A35" s="5"/>
      <c r="B35" s="46" t="s">
        <v>14</v>
      </c>
      <c r="C35" s="46" t="s">
        <v>15</v>
      </c>
      <c r="D35" s="46" t="s">
        <v>16</v>
      </c>
      <c r="E35" s="46" t="s">
        <v>17</v>
      </c>
      <c r="F35" s="47" t="s">
        <v>18</v>
      </c>
      <c r="G35" s="46" t="s">
        <v>19</v>
      </c>
      <c r="H35" s="149"/>
    </row>
    <row r="36" spans="1:8" ht="12.75" customHeight="1" x14ac:dyDescent="0.25">
      <c r="A36" s="22"/>
      <c r="B36" s="11" t="s">
        <v>98</v>
      </c>
      <c r="C36" s="30" t="s">
        <v>99</v>
      </c>
      <c r="D36" s="119">
        <v>1</v>
      </c>
      <c r="E36" s="30" t="s">
        <v>72</v>
      </c>
      <c r="F36" s="117">
        <v>186450</v>
      </c>
      <c r="G36" s="117">
        <f>D36*F36</f>
        <v>186450</v>
      </c>
      <c r="H36" s="146"/>
    </row>
    <row r="37" spans="1:8" ht="12.75" customHeight="1" x14ac:dyDescent="0.25">
      <c r="A37" s="5"/>
      <c r="B37" s="48" t="s">
        <v>25</v>
      </c>
      <c r="C37" s="49"/>
      <c r="D37" s="49"/>
      <c r="E37" s="49"/>
      <c r="F37" s="50"/>
      <c r="G37" s="125">
        <f>SUM(G36:G36)</f>
        <v>186450</v>
      </c>
      <c r="H37" s="147"/>
    </row>
    <row r="38" spans="1:8" ht="12" customHeight="1" x14ac:dyDescent="0.25">
      <c r="A38" s="2"/>
      <c r="B38" s="43"/>
      <c r="C38" s="44"/>
      <c r="D38" s="44"/>
      <c r="E38" s="44"/>
      <c r="F38" s="45"/>
      <c r="G38" s="45"/>
      <c r="H38" s="148"/>
    </row>
    <row r="39" spans="1:8" ht="12" customHeight="1" x14ac:dyDescent="0.25">
      <c r="A39" s="5"/>
      <c r="B39" s="35" t="s">
        <v>26</v>
      </c>
      <c r="C39" s="36"/>
      <c r="D39" s="37"/>
      <c r="E39" s="37"/>
      <c r="F39" s="38"/>
      <c r="G39" s="38"/>
      <c r="H39" s="144"/>
    </row>
    <row r="40" spans="1:8" ht="24" customHeight="1" x14ac:dyDescent="0.25">
      <c r="A40" s="5"/>
      <c r="B40" s="47" t="s">
        <v>27</v>
      </c>
      <c r="C40" s="47" t="s">
        <v>28</v>
      </c>
      <c r="D40" s="47" t="s">
        <v>29</v>
      </c>
      <c r="E40" s="47" t="s">
        <v>17</v>
      </c>
      <c r="F40" s="47" t="s">
        <v>18</v>
      </c>
      <c r="G40" s="47" t="s">
        <v>19</v>
      </c>
      <c r="H40" s="145"/>
    </row>
    <row r="41" spans="1:8" ht="12.75" customHeight="1" x14ac:dyDescent="0.25">
      <c r="A41" s="22"/>
      <c r="B41" s="51" t="s">
        <v>30</v>
      </c>
      <c r="C41" s="52"/>
      <c r="D41" s="52"/>
      <c r="E41" s="52"/>
      <c r="F41" s="52"/>
      <c r="G41" s="52"/>
      <c r="H41" s="152"/>
    </row>
    <row r="42" spans="1:8" ht="12.75" customHeight="1" x14ac:dyDescent="0.25">
      <c r="A42" s="22"/>
      <c r="B42" s="14" t="s">
        <v>79</v>
      </c>
      <c r="C42" s="53" t="s">
        <v>31</v>
      </c>
      <c r="D42" s="131">
        <v>140</v>
      </c>
      <c r="E42" s="53" t="s">
        <v>100</v>
      </c>
      <c r="F42" s="123">
        <v>1639</v>
      </c>
      <c r="G42" s="123">
        <f>D42*F42</f>
        <v>229460</v>
      </c>
      <c r="H42" s="153"/>
    </row>
    <row r="43" spans="1:8" ht="12.75" customHeight="1" x14ac:dyDescent="0.25">
      <c r="A43" s="22"/>
      <c r="B43" s="14" t="s">
        <v>80</v>
      </c>
      <c r="C43" s="55" t="s">
        <v>31</v>
      </c>
      <c r="D43" s="55">
        <v>100</v>
      </c>
      <c r="E43" s="55" t="s">
        <v>81</v>
      </c>
      <c r="F43" s="123">
        <v>2237</v>
      </c>
      <c r="G43" s="123">
        <v>100000</v>
      </c>
      <c r="H43" s="153"/>
    </row>
    <row r="44" spans="1:8" ht="12.75" customHeight="1" x14ac:dyDescent="0.25">
      <c r="A44" s="22"/>
      <c r="B44" s="54" t="s">
        <v>82</v>
      </c>
      <c r="C44" s="53"/>
      <c r="D44" s="131"/>
      <c r="E44" s="53"/>
      <c r="F44" s="123"/>
      <c r="G44" s="123"/>
      <c r="H44" s="153"/>
    </row>
    <row r="45" spans="1:8" ht="12.75" customHeight="1" x14ac:dyDescent="0.25">
      <c r="A45" s="22"/>
      <c r="B45" s="14" t="s">
        <v>97</v>
      </c>
      <c r="C45" s="53" t="s">
        <v>83</v>
      </c>
      <c r="D45" s="131">
        <v>3</v>
      </c>
      <c r="E45" s="53" t="s">
        <v>84</v>
      </c>
      <c r="F45" s="123">
        <v>14240</v>
      </c>
      <c r="G45" s="123">
        <v>46200</v>
      </c>
      <c r="H45" s="153"/>
    </row>
    <row r="46" spans="1:8" ht="12.75" customHeight="1" x14ac:dyDescent="0.25">
      <c r="A46" s="22"/>
      <c r="B46" s="54" t="s">
        <v>32</v>
      </c>
      <c r="C46" s="55"/>
      <c r="D46" s="55"/>
      <c r="E46" s="55"/>
      <c r="F46" s="123"/>
      <c r="G46" s="123"/>
      <c r="H46" s="153"/>
    </row>
    <row r="47" spans="1:8" ht="12.75" customHeight="1" x14ac:dyDescent="0.25">
      <c r="A47" s="22"/>
      <c r="B47" s="14" t="s">
        <v>85</v>
      </c>
      <c r="C47" s="53" t="s">
        <v>83</v>
      </c>
      <c r="D47" s="131">
        <v>35</v>
      </c>
      <c r="E47" s="53" t="s">
        <v>86</v>
      </c>
      <c r="F47" s="123">
        <v>8633.2000000000007</v>
      </c>
      <c r="G47" s="123">
        <v>252000</v>
      </c>
      <c r="H47" s="153"/>
    </row>
    <row r="48" spans="1:8" ht="12.75" customHeight="1" x14ac:dyDescent="0.25">
      <c r="A48" s="22"/>
      <c r="B48" s="14" t="s">
        <v>87</v>
      </c>
      <c r="C48" s="53" t="s">
        <v>83</v>
      </c>
      <c r="D48" s="131">
        <v>3</v>
      </c>
      <c r="E48" s="53" t="s">
        <v>88</v>
      </c>
      <c r="F48" s="123">
        <v>22181.9</v>
      </c>
      <c r="G48" s="123">
        <v>55500</v>
      </c>
      <c r="H48" s="153"/>
    </row>
    <row r="49" spans="1:11" ht="13.5" customHeight="1" x14ac:dyDescent="0.25">
      <c r="A49" s="5"/>
      <c r="B49" s="56" t="s">
        <v>33</v>
      </c>
      <c r="C49" s="57"/>
      <c r="D49" s="57"/>
      <c r="E49" s="57"/>
      <c r="F49" s="57"/>
      <c r="G49" s="124">
        <f>SUM(G41:G48)</f>
        <v>683160</v>
      </c>
      <c r="H49" s="154"/>
    </row>
    <row r="50" spans="1:11" ht="12" customHeight="1" x14ac:dyDescent="0.25">
      <c r="A50" s="2"/>
      <c r="B50" s="43"/>
      <c r="C50" s="44"/>
      <c r="D50" s="44"/>
      <c r="E50" s="58"/>
      <c r="F50" s="45"/>
      <c r="G50" s="45"/>
      <c r="H50" s="148"/>
      <c r="K50" s="159" t="s">
        <v>78</v>
      </c>
    </row>
    <row r="51" spans="1:11" ht="12" customHeight="1" x14ac:dyDescent="0.25">
      <c r="A51" s="5"/>
      <c r="B51" s="35" t="s">
        <v>34</v>
      </c>
      <c r="C51" s="36"/>
      <c r="D51" s="37"/>
      <c r="E51" s="37"/>
      <c r="F51" s="38"/>
      <c r="G51" s="38"/>
      <c r="H51" s="144"/>
    </row>
    <row r="52" spans="1:11" ht="24" customHeight="1" x14ac:dyDescent="0.25">
      <c r="A52" s="5"/>
      <c r="B52" s="46" t="s">
        <v>35</v>
      </c>
      <c r="C52" s="47" t="s">
        <v>28</v>
      </c>
      <c r="D52" s="47" t="s">
        <v>29</v>
      </c>
      <c r="E52" s="46" t="s">
        <v>17</v>
      </c>
      <c r="F52" s="47" t="s">
        <v>18</v>
      </c>
      <c r="G52" s="46" t="s">
        <v>19</v>
      </c>
      <c r="H52" s="149"/>
    </row>
    <row r="53" spans="1:11" ht="12.75" customHeight="1" x14ac:dyDescent="0.25">
      <c r="A53" s="22"/>
      <c r="B53" s="30" t="s">
        <v>93</v>
      </c>
      <c r="C53" s="53" t="s">
        <v>28</v>
      </c>
      <c r="D53" s="123">
        <v>1</v>
      </c>
      <c r="E53" s="30" t="s">
        <v>94</v>
      </c>
      <c r="F53" s="123">
        <v>38000</v>
      </c>
      <c r="G53" s="123">
        <f>D53*F53</f>
        <v>38000</v>
      </c>
      <c r="H53" s="153"/>
      <c r="I53" s="159" t="s">
        <v>78</v>
      </c>
      <c r="J53" s="160" t="s">
        <v>78</v>
      </c>
    </row>
    <row r="54" spans="1:11" ht="13.5" customHeight="1" x14ac:dyDescent="0.25">
      <c r="A54" s="5"/>
      <c r="B54" s="59" t="s">
        <v>36</v>
      </c>
      <c r="C54" s="60"/>
      <c r="D54" s="60"/>
      <c r="E54" s="60"/>
      <c r="F54" s="61"/>
      <c r="G54" s="126">
        <f>SUM(G53)</f>
        <v>38000</v>
      </c>
      <c r="H54" s="154"/>
    </row>
    <row r="55" spans="1:11" ht="12" customHeight="1" x14ac:dyDescent="0.25">
      <c r="A55" s="2"/>
      <c r="B55" s="78"/>
      <c r="C55" s="78"/>
      <c r="D55" s="78"/>
      <c r="E55" s="78"/>
      <c r="F55" s="79"/>
      <c r="G55" s="79"/>
      <c r="H55" s="148"/>
    </row>
    <row r="56" spans="1:11" ht="12" customHeight="1" x14ac:dyDescent="0.25">
      <c r="A56" s="75"/>
      <c r="B56" s="80" t="s">
        <v>37</v>
      </c>
      <c r="C56" s="81"/>
      <c r="D56" s="81"/>
      <c r="E56" s="81"/>
      <c r="F56" s="81"/>
      <c r="G56" s="82">
        <f>G27++G32+G37+G49+G54</f>
        <v>4799610</v>
      </c>
      <c r="H56" s="155"/>
    </row>
    <row r="57" spans="1:11" ht="12" customHeight="1" x14ac:dyDescent="0.25">
      <c r="A57" s="75"/>
      <c r="B57" s="83" t="s">
        <v>38</v>
      </c>
      <c r="C57" s="63"/>
      <c r="D57" s="63"/>
      <c r="E57" s="63"/>
      <c r="F57" s="63"/>
      <c r="G57" s="84">
        <f>G56*0.05</f>
        <v>239980.5</v>
      </c>
      <c r="H57" s="155"/>
    </row>
    <row r="58" spans="1:11" ht="12" customHeight="1" x14ac:dyDescent="0.25">
      <c r="A58" s="75"/>
      <c r="B58" s="85" t="s">
        <v>39</v>
      </c>
      <c r="C58" s="62"/>
      <c r="D58" s="62"/>
      <c r="E58" s="62"/>
      <c r="F58" s="62"/>
      <c r="G58" s="86">
        <f>G57+G56</f>
        <v>5039590.5</v>
      </c>
      <c r="H58" s="155"/>
    </row>
    <row r="59" spans="1:11" ht="12" customHeight="1" x14ac:dyDescent="0.25">
      <c r="A59" s="75"/>
      <c r="B59" s="83" t="s">
        <v>40</v>
      </c>
      <c r="C59" s="63"/>
      <c r="D59" s="63"/>
      <c r="E59" s="63"/>
      <c r="F59" s="63"/>
      <c r="G59" s="84">
        <f>G12</f>
        <v>12000000</v>
      </c>
      <c r="H59" s="155"/>
    </row>
    <row r="60" spans="1:11" ht="12" customHeight="1" x14ac:dyDescent="0.25">
      <c r="A60" s="75"/>
      <c r="B60" s="87" t="s">
        <v>41</v>
      </c>
      <c r="C60" s="88"/>
      <c r="D60" s="88"/>
      <c r="E60" s="88"/>
      <c r="F60" s="88"/>
      <c r="G60" s="89">
        <f>G59-G58</f>
        <v>6960409.5</v>
      </c>
      <c r="H60" s="155"/>
    </row>
    <row r="61" spans="1:11" ht="12" customHeight="1" x14ac:dyDescent="0.25">
      <c r="A61" s="75"/>
      <c r="B61" s="76" t="s">
        <v>42</v>
      </c>
      <c r="C61" s="77"/>
      <c r="D61" s="77"/>
      <c r="E61" s="77"/>
      <c r="F61" s="77"/>
      <c r="G61" s="72"/>
      <c r="H61" s="155"/>
    </row>
    <row r="62" spans="1:11" ht="12.75" customHeight="1" thickBot="1" x14ac:dyDescent="0.3">
      <c r="A62" s="75"/>
      <c r="B62" s="90"/>
      <c r="C62" s="77"/>
      <c r="D62" s="77"/>
      <c r="E62" s="77"/>
      <c r="F62" s="77"/>
      <c r="G62" s="72"/>
      <c r="H62" s="155"/>
    </row>
    <row r="63" spans="1:11" ht="12" customHeight="1" x14ac:dyDescent="0.25">
      <c r="A63" s="75"/>
      <c r="B63" s="101" t="s">
        <v>43</v>
      </c>
      <c r="C63" s="102"/>
      <c r="D63" s="102"/>
      <c r="E63" s="102"/>
      <c r="F63" s="103"/>
      <c r="G63" s="72"/>
      <c r="H63" s="155"/>
    </row>
    <row r="64" spans="1:11" ht="12" customHeight="1" x14ac:dyDescent="0.25">
      <c r="A64" s="75"/>
      <c r="B64" s="104" t="s">
        <v>44</v>
      </c>
      <c r="C64" s="74"/>
      <c r="D64" s="74"/>
      <c r="E64" s="74"/>
      <c r="F64" s="105"/>
      <c r="G64" s="72"/>
      <c r="H64" s="155"/>
    </row>
    <row r="65" spans="1:8" ht="12" customHeight="1" x14ac:dyDescent="0.25">
      <c r="A65" s="75"/>
      <c r="B65" s="104" t="s">
        <v>45</v>
      </c>
      <c r="C65" s="74"/>
      <c r="D65" s="74"/>
      <c r="E65" s="74"/>
      <c r="F65" s="105"/>
      <c r="G65" s="72"/>
      <c r="H65" s="155"/>
    </row>
    <row r="66" spans="1:8" ht="12" customHeight="1" x14ac:dyDescent="0.25">
      <c r="A66" s="75"/>
      <c r="B66" s="104" t="s">
        <v>46</v>
      </c>
      <c r="C66" s="74"/>
      <c r="D66" s="74"/>
      <c r="E66" s="74"/>
      <c r="F66" s="105"/>
      <c r="G66" s="72"/>
      <c r="H66" s="155"/>
    </row>
    <row r="67" spans="1:8" ht="12" customHeight="1" x14ac:dyDescent="0.25">
      <c r="A67" s="75"/>
      <c r="B67" s="104" t="s">
        <v>47</v>
      </c>
      <c r="C67" s="74"/>
      <c r="D67" s="74"/>
      <c r="E67" s="74"/>
      <c r="F67" s="105"/>
      <c r="G67" s="72"/>
      <c r="H67" s="155"/>
    </row>
    <row r="68" spans="1:8" ht="12" customHeight="1" x14ac:dyDescent="0.25">
      <c r="A68" s="75"/>
      <c r="B68" s="104" t="s">
        <v>48</v>
      </c>
      <c r="C68" s="74"/>
      <c r="D68" s="74"/>
      <c r="E68" s="74"/>
      <c r="F68" s="105"/>
      <c r="G68" s="72"/>
      <c r="H68" s="155"/>
    </row>
    <row r="69" spans="1:8" ht="12.75" customHeight="1" thickBot="1" x14ac:dyDescent="0.3">
      <c r="A69" s="75"/>
      <c r="B69" s="106" t="s">
        <v>49</v>
      </c>
      <c r="C69" s="107"/>
      <c r="D69" s="107"/>
      <c r="E69" s="107"/>
      <c r="F69" s="108"/>
      <c r="G69" s="72"/>
      <c r="H69" s="155"/>
    </row>
    <row r="70" spans="1:8" ht="12.75" customHeight="1" x14ac:dyDescent="0.25">
      <c r="A70" s="75"/>
      <c r="B70" s="99"/>
      <c r="C70" s="74"/>
      <c r="D70" s="74"/>
      <c r="E70" s="74"/>
      <c r="F70" s="74"/>
      <c r="G70" s="72"/>
      <c r="H70" s="155"/>
    </row>
    <row r="71" spans="1:8" ht="15" customHeight="1" thickBot="1" x14ac:dyDescent="0.3">
      <c r="A71" s="75"/>
      <c r="B71" s="161" t="s">
        <v>50</v>
      </c>
      <c r="C71" s="162"/>
      <c r="D71" s="163"/>
      <c r="E71" s="65"/>
      <c r="F71" s="65"/>
      <c r="G71" s="72"/>
      <c r="H71" s="155"/>
    </row>
    <row r="72" spans="1:8" ht="12" customHeight="1" x14ac:dyDescent="0.25">
      <c r="A72" s="75"/>
      <c r="B72" s="92" t="s">
        <v>35</v>
      </c>
      <c r="C72" s="66" t="s">
        <v>51</v>
      </c>
      <c r="D72" s="93" t="s">
        <v>52</v>
      </c>
      <c r="E72" s="65"/>
      <c r="F72" s="65"/>
      <c r="G72" s="72"/>
      <c r="H72" s="155"/>
    </row>
    <row r="73" spans="1:8" ht="12" customHeight="1" x14ac:dyDescent="0.25">
      <c r="A73" s="75"/>
      <c r="B73" s="94" t="s">
        <v>53</v>
      </c>
      <c r="C73" s="67">
        <f>G27</f>
        <v>3892000</v>
      </c>
      <c r="D73" s="95">
        <f>(C73/C79)</f>
        <v>0.77228497037606525</v>
      </c>
      <c r="E73" s="65"/>
      <c r="F73" s="65"/>
      <c r="G73" s="72"/>
      <c r="H73" s="155"/>
    </row>
    <row r="74" spans="1:8" ht="12" customHeight="1" x14ac:dyDescent="0.25">
      <c r="A74" s="75"/>
      <c r="B74" s="94" t="s">
        <v>54</v>
      </c>
      <c r="C74" s="68">
        <v>0</v>
      </c>
      <c r="D74" s="95">
        <v>0</v>
      </c>
      <c r="E74" s="65"/>
      <c r="F74" s="65"/>
      <c r="G74" s="72"/>
      <c r="H74" s="155"/>
    </row>
    <row r="75" spans="1:8" ht="12" customHeight="1" x14ac:dyDescent="0.25">
      <c r="A75" s="75"/>
      <c r="B75" s="94" t="s">
        <v>55</v>
      </c>
      <c r="C75" s="67">
        <f>G37</f>
        <v>186450</v>
      </c>
      <c r="D75" s="95">
        <f>(C75/C79)</f>
        <v>3.6997053629655031E-2</v>
      </c>
      <c r="E75" s="65"/>
      <c r="F75" s="65"/>
      <c r="G75" s="72"/>
      <c r="H75" s="155"/>
    </row>
    <row r="76" spans="1:8" ht="12" customHeight="1" x14ac:dyDescent="0.25">
      <c r="A76" s="75"/>
      <c r="B76" s="94" t="s">
        <v>27</v>
      </c>
      <c r="C76" s="67">
        <f>G49</f>
        <v>683160</v>
      </c>
      <c r="D76" s="95">
        <f>(C76/C79)</f>
        <v>0.13555863318656547</v>
      </c>
      <c r="E76" s="65"/>
      <c r="F76" s="65"/>
      <c r="G76" s="72"/>
      <c r="H76" s="155"/>
    </row>
    <row r="77" spans="1:8" ht="12" customHeight="1" x14ac:dyDescent="0.25">
      <c r="A77" s="75"/>
      <c r="B77" s="94" t="s">
        <v>56</v>
      </c>
      <c r="C77" s="69">
        <f>G54</f>
        <v>38000</v>
      </c>
      <c r="D77" s="95">
        <f>(C77/C79)</f>
        <v>7.5402951886666186E-3</v>
      </c>
      <c r="E77" s="71"/>
      <c r="F77" s="71"/>
      <c r="G77" s="72"/>
      <c r="H77" s="155"/>
    </row>
    <row r="78" spans="1:8" ht="12" customHeight="1" x14ac:dyDescent="0.25">
      <c r="A78" s="75"/>
      <c r="B78" s="94" t="s">
        <v>57</v>
      </c>
      <c r="C78" s="69">
        <f>G57</f>
        <v>239980.5</v>
      </c>
      <c r="D78" s="95">
        <f>(C78/C79)</f>
        <v>4.7619047619047616E-2</v>
      </c>
      <c r="E78" s="71"/>
      <c r="F78" s="71"/>
      <c r="G78" s="72"/>
      <c r="H78" s="155"/>
    </row>
    <row r="79" spans="1:8" ht="12.75" customHeight="1" thickBot="1" x14ac:dyDescent="0.3">
      <c r="A79" s="75"/>
      <c r="B79" s="96" t="s">
        <v>58</v>
      </c>
      <c r="C79" s="97">
        <f>SUM(C73:C78)</f>
        <v>5039590.5</v>
      </c>
      <c r="D79" s="98">
        <f>SUM(D73:D78)</f>
        <v>1</v>
      </c>
      <c r="E79" s="71"/>
      <c r="F79" s="71"/>
      <c r="G79" s="72"/>
      <c r="H79" s="155"/>
    </row>
    <row r="80" spans="1:8" ht="12" customHeight="1" x14ac:dyDescent="0.25">
      <c r="A80" s="75"/>
      <c r="B80" s="90"/>
      <c r="C80" s="77"/>
      <c r="D80" s="77"/>
      <c r="E80" s="77"/>
      <c r="F80" s="77"/>
      <c r="G80" s="72"/>
      <c r="H80" s="155"/>
    </row>
    <row r="81" spans="1:8" ht="12.75" customHeight="1" x14ac:dyDescent="0.25">
      <c r="A81" s="75"/>
      <c r="B81" s="91"/>
      <c r="C81" s="77"/>
      <c r="D81" s="77"/>
      <c r="E81" s="77"/>
      <c r="F81" s="77"/>
      <c r="G81" s="72"/>
      <c r="H81" s="155"/>
    </row>
    <row r="82" spans="1:8" ht="12" customHeight="1" thickBot="1" x14ac:dyDescent="0.3">
      <c r="A82" s="64"/>
      <c r="B82" s="110"/>
      <c r="C82" s="111" t="s">
        <v>59</v>
      </c>
      <c r="D82" s="112"/>
      <c r="E82" s="113"/>
      <c r="F82" s="70"/>
      <c r="G82" s="72"/>
      <c r="H82" s="155"/>
    </row>
    <row r="83" spans="1:8" ht="12" customHeight="1" x14ac:dyDescent="0.25">
      <c r="A83" s="75"/>
      <c r="B83" s="114" t="s">
        <v>91</v>
      </c>
      <c r="C83" s="127">
        <v>6000</v>
      </c>
      <c r="D83" s="127">
        <v>7000</v>
      </c>
      <c r="E83" s="127">
        <v>7700</v>
      </c>
      <c r="F83" s="109"/>
      <c r="G83" s="73"/>
      <c r="H83" s="156"/>
    </row>
    <row r="84" spans="1:8" ht="12.75" customHeight="1" thickBot="1" x14ac:dyDescent="0.3">
      <c r="A84" s="75"/>
      <c r="B84" s="96" t="s">
        <v>92</v>
      </c>
      <c r="C84" s="97">
        <f>(G58/C83)</f>
        <v>839.93174999999997</v>
      </c>
      <c r="D84" s="97">
        <f>(G58/D83)</f>
        <v>719.94150000000002</v>
      </c>
      <c r="E84" s="115">
        <f>(G58/E83)</f>
        <v>654.49227272727273</v>
      </c>
      <c r="F84" s="109"/>
      <c r="G84" s="73"/>
      <c r="H84" s="156"/>
    </row>
    <row r="85" spans="1:8" ht="15.6" customHeight="1" x14ac:dyDescent="0.25">
      <c r="A85" s="75"/>
      <c r="B85" s="100" t="s">
        <v>60</v>
      </c>
      <c r="C85" s="74"/>
      <c r="D85" s="74"/>
      <c r="E85" s="74"/>
      <c r="F85" s="74"/>
      <c r="G85" s="74"/>
      <c r="H85" s="157"/>
    </row>
  </sheetData>
  <mergeCells count="8">
    <mergeCell ref="B71:D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DE MESA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2023-03-28T15:04:33Z</dcterms:modified>
</cp:coreProperties>
</file>