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-90" yWindow="-90" windowWidth="19380" windowHeight="10980"/>
  </bookViews>
  <sheets>
    <sheet name="Olivo de Mes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4" l="1"/>
  <c r="G12" i="4" l="1"/>
  <c r="G25" i="4"/>
  <c r="G52" i="4" l="1"/>
  <c r="G53" i="4" s="1"/>
  <c r="C76" i="4" s="1"/>
  <c r="G46" i="4"/>
  <c r="G45" i="4"/>
  <c r="G44" i="4"/>
  <c r="G43" i="4"/>
  <c r="G42" i="4"/>
  <c r="G36" i="4"/>
  <c r="G35" i="4"/>
  <c r="G24" i="4"/>
  <c r="G23" i="4"/>
  <c r="G22" i="4"/>
  <c r="G21" i="4"/>
  <c r="G58" i="4"/>
  <c r="G48" i="4" l="1"/>
  <c r="G26" i="4"/>
  <c r="C72" i="4" s="1"/>
  <c r="G37" i="4"/>
  <c r="C74" i="4" s="1"/>
  <c r="C75" i="4"/>
  <c r="G55" i="4" l="1"/>
  <c r="G56" i="4" s="1"/>
  <c r="G57" i="4" l="1"/>
  <c r="G59" i="4" s="1"/>
  <c r="C77" i="4"/>
  <c r="D83" i="4" l="1"/>
  <c r="C83" i="4"/>
  <c r="E83" i="4"/>
  <c r="C78" i="4"/>
  <c r="D74" i="4" l="1"/>
  <c r="D76" i="4"/>
  <c r="D72" i="4"/>
  <c r="D75" i="4"/>
  <c r="D77" i="4"/>
  <c r="D78" i="4" l="1"/>
</calcChain>
</file>

<file path=xl/sharedStrings.xml><?xml version="1.0" encoding="utf-8"?>
<sst xmlns="http://schemas.openxmlformats.org/spreadsheetml/2006/main" count="133" uniqueCount="101">
  <si>
    <t>RUBRO O CULTIVO</t>
  </si>
  <si>
    <t>Medio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</si>
  <si>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</si>
  <si>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</si>
  <si>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</si>
  <si>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</si>
  <si>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</si>
  <si>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</si>
  <si>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</si>
  <si>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</si>
  <si>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</si>
  <si>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</si>
  <si>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</si>
  <si>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</si>
  <si>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</si>
  <si>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</si>
  <si>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</si>
  <si>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Octubre-Noviembre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</si>
  <si>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</si>
  <si>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</si>
  <si>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</si>
  <si>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</si>
  <si>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</si>
  <si>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</si>
  <si>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</si>
  <si>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INSECTICIDAS</t>
  </si>
  <si>
    <t>Subtotal Insumos</t>
  </si>
  <si>
    <t>OTROS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</si>
  <si>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</si>
  <si>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</si>
  <si>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</si>
  <si>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</si>
  <si>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</si>
  <si>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</si>
  <si>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</si>
  <si>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</si>
  <si>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</si>
  <si>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</si>
  <si>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</si>
  <si>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</si>
  <si>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</si>
  <si>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</si>
  <si>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</si>
  <si>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</si>
  <si>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</si>
  <si>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</si>
  <si>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</si>
  <si>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Todas la comunas del Área</t>
  </si>
  <si>
    <t>JA</t>
  </si>
  <si>
    <t>Coquimbo</t>
  </si>
  <si>
    <t>RENDIMIENTO (kg/Há.)</t>
  </si>
  <si>
    <t>Heladas - Sequia</t>
  </si>
  <si>
    <t>Poda de producción, sanidad y pintura de cortes</t>
  </si>
  <si>
    <t>Octubre - Diciembre</t>
  </si>
  <si>
    <t>Todo el año</t>
  </si>
  <si>
    <t>Aplicación de productos fitosanitarios</t>
  </si>
  <si>
    <t>Noviembre - Febrero</t>
  </si>
  <si>
    <t>Control de malezas</t>
  </si>
  <si>
    <t>Cosecha y selección del producto</t>
  </si>
  <si>
    <t>Maquinaria Aplicación de herbicidas</t>
  </si>
  <si>
    <t>KG</t>
  </si>
  <si>
    <t>Todo el Año</t>
  </si>
  <si>
    <t>Illapel</t>
  </si>
  <si>
    <t>Sevillana</t>
  </si>
  <si>
    <t>Mayo - Agosto</t>
  </si>
  <si>
    <t>Septiembre - Mayo</t>
  </si>
  <si>
    <t>Costo unitario ($/kg) (*)</t>
  </si>
  <si>
    <t>Olivo de Mesa (Quinto año)</t>
  </si>
  <si>
    <t>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</si>
  <si>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</si>
  <si>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</si>
  <si>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Mercado Regional</t>
  </si>
  <si>
    <t>Ago-Mar</t>
  </si>
  <si>
    <t>Agosto-Marzo</t>
  </si>
  <si>
    <t>NPK</t>
  </si>
  <si>
    <t>Rango-480SL (herbicida sistémico)</t>
  </si>
  <si>
    <t xml:space="preserve"> 25 KG</t>
  </si>
  <si>
    <t>TROYA</t>
  </si>
  <si>
    <t>ULTRASPRAY  EC</t>
  </si>
  <si>
    <t>Septiembre - Febrero</t>
  </si>
  <si>
    <t xml:space="preserve">Varios </t>
  </si>
  <si>
    <t>Ítem</t>
  </si>
  <si>
    <t>4. Los insumos aplicados (tipo y dosis) son referenciales y deben corresponder al territorio en particular</t>
  </si>
  <si>
    <t>$/ha</t>
  </si>
  <si>
    <t>COSTO TOTAL/ha.</t>
  </si>
  <si>
    <t>Rendimiento (Kg/ha)</t>
  </si>
  <si>
    <t>(*): Este valor representa el valor mínimo de venta del producto</t>
  </si>
  <si>
    <t>Riegos y aplicación de fertilizantes</t>
  </si>
  <si>
    <t>Maquinaria Aplicación de Agroquímicos</t>
  </si>
  <si>
    <t>Variedad</t>
  </si>
  <si>
    <t>Nivel Tecnológico</t>
  </si>
  <si>
    <t>Región</t>
  </si>
  <si>
    <t>Agencia De Área</t>
  </si>
  <si>
    <t>Comuna/Localidad</t>
  </si>
  <si>
    <t>Fecha Precio Insumos</t>
  </si>
  <si>
    <t>Fecha Estimada  Precio Venta</t>
  </si>
  <si>
    <t>Precio Esperado ($/Kg)</t>
  </si>
  <si>
    <t>Ingreso Esperado, Con IVA ($)</t>
  </si>
  <si>
    <t>Destino Producción</t>
  </si>
  <si>
    <t>Fecha De Cosecha</t>
  </si>
  <si>
    <t>Contingencia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</si>
</sst>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_-;\-* #,##0.0_-;_-* &quot;-&quot;?_-;_-@_-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rgb="FF00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</borders>
  <cellStyleXfs count="5">
    <xf numFmtId="0" fontId="0" fillId="0" borderId="0" applyNumberFormat="0" applyFill="0" applyBorder="0" applyProtection="0"/>
    <xf numFmtId="41" fontId="4" fillId="0" borderId="0" applyFont="0" applyFill="0" applyBorder="0" applyAlignment="0" applyProtection="0"/>
    <xf numFmtId="0" fontId="5" fillId="0" borderId="18"/>
    <xf numFmtId="0" fontId="5" fillId="0" borderId="18"/>
    <xf numFmtId="0" fontId="5" fillId="0" borderId="18"/>
  </cellStyleXfs>
  <cellXfs count="142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165" fontId="1" fillId="2" borderId="5" xfId="0" applyNumberFormat="1" applyFont="1" applyFill="1" applyBorder="1" applyAlignment="1"/>
    <xf numFmtId="49" fontId="1" fillId="10" borderId="5" xfId="0" applyNumberFormat="1" applyFont="1" applyFill="1" applyBorder="1" applyAlignment="1">
      <alignment wrapText="1"/>
    </xf>
    <xf numFmtId="0" fontId="1" fillId="10" borderId="5" xfId="0" applyNumberFormat="1" applyFont="1" applyFill="1" applyBorder="1" applyAlignment="1">
      <alignment wrapText="1"/>
    </xf>
    <xf numFmtId="3" fontId="1" fillId="10" borderId="5" xfId="0" applyNumberFormat="1" applyFont="1" applyFill="1" applyBorder="1" applyAlignment="1">
      <alignment horizontal="right" wrapText="1"/>
    </xf>
    <xf numFmtId="0" fontId="2" fillId="2" borderId="18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" fillId="10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1" fillId="0" borderId="18" xfId="0" applyNumberFormat="1" applyFont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0" fontId="1" fillId="2" borderId="19" xfId="0" applyFont="1" applyFill="1" applyBorder="1" applyAlignment="1"/>
    <xf numFmtId="49" fontId="7" fillId="5" borderId="21" xfId="0" applyNumberFormat="1" applyFont="1" applyFill="1" applyBorder="1" applyAlignment="1">
      <alignment vertical="center"/>
    </xf>
    <xf numFmtId="0" fontId="7" fillId="5" borderId="22" xfId="0" applyFont="1" applyFill="1" applyBorder="1" applyAlignment="1">
      <alignment vertical="center"/>
    </xf>
    <xf numFmtId="166" fontId="7" fillId="5" borderId="23" xfId="0" applyNumberFormat="1" applyFont="1" applyFill="1" applyBorder="1" applyAlignment="1">
      <alignment vertical="center"/>
    </xf>
    <xf numFmtId="49" fontId="7" fillId="3" borderId="24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6" fontId="7" fillId="3" borderId="25" xfId="0" applyNumberFormat="1" applyFont="1" applyFill="1" applyBorder="1" applyAlignment="1">
      <alignment vertical="center"/>
    </xf>
    <xf numFmtId="49" fontId="7" fillId="5" borderId="24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6" fontId="7" fillId="5" borderId="25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27" xfId="0" applyFont="1" applyFill="1" applyBorder="1" applyAlignment="1">
      <alignment vertical="center"/>
    </xf>
    <xf numFmtId="166" fontId="7" fillId="6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166" fontId="7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7" borderId="18" xfId="0" applyFont="1" applyFill="1" applyBorder="1" applyAlignment="1"/>
    <xf numFmtId="0" fontId="7" fillId="7" borderId="18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166" fontId="3" fillId="2" borderId="18" xfId="0" applyNumberFormat="1" applyFont="1" applyFill="1" applyBorder="1" applyAlignment="1">
      <alignment vertical="center"/>
    </xf>
    <xf numFmtId="49" fontId="1" fillId="2" borderId="30" xfId="0" applyNumberFormat="1" applyFont="1" applyFill="1" applyBorder="1" applyAlignment="1">
      <alignment horizontal="center"/>
    </xf>
    <xf numFmtId="0" fontId="1" fillId="2" borderId="30" xfId="0" applyNumberFormat="1" applyFont="1" applyFill="1" applyBorder="1" applyAlignment="1"/>
    <xf numFmtId="3" fontId="1" fillId="2" borderId="30" xfId="0" applyNumberFormat="1" applyFont="1" applyFill="1" applyBorder="1" applyAlignment="1"/>
    <xf numFmtId="49" fontId="2" fillId="3" borderId="31" xfId="0" applyNumberFormat="1" applyFont="1" applyFill="1" applyBorder="1" applyAlignment="1">
      <alignment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3" fontId="2" fillId="3" borderId="31" xfId="0" applyNumberFormat="1" applyFont="1" applyFill="1" applyBorder="1" applyAlignment="1">
      <alignment vertical="center"/>
    </xf>
    <xf numFmtId="49" fontId="3" fillId="2" borderId="29" xfId="0" applyNumberFormat="1" applyFont="1" applyFill="1" applyBorder="1" applyAlignment="1"/>
    <xf numFmtId="0" fontId="1" fillId="2" borderId="29" xfId="0" applyFont="1" applyFill="1" applyBorder="1" applyAlignment="1">
      <alignment horizontal="center"/>
    </xf>
    <xf numFmtId="0" fontId="1" fillId="2" borderId="29" xfId="0" applyFont="1" applyFill="1" applyBorder="1" applyAlignment="1"/>
    <xf numFmtId="3" fontId="1" fillId="2" borderId="29" xfId="0" applyNumberFormat="1" applyFont="1" applyFill="1" applyBorder="1" applyAlignment="1"/>
    <xf numFmtId="49" fontId="1" fillId="2" borderId="29" xfId="0" applyNumberFormat="1" applyFont="1" applyFill="1" applyBorder="1" applyAlignment="1">
      <alignment horizontal="center"/>
    </xf>
    <xf numFmtId="0" fontId="1" fillId="2" borderId="29" xfId="0" applyNumberFormat="1" applyFont="1" applyFill="1" applyBorder="1" applyAlignment="1"/>
    <xf numFmtId="49" fontId="1" fillId="2" borderId="5" xfId="0" applyNumberFormat="1" applyFont="1" applyFill="1" applyBorder="1" applyAlignment="1">
      <alignment wrapText="1"/>
    </xf>
    <xf numFmtId="49" fontId="1" fillId="2" borderId="30" xfId="0" applyNumberFormat="1" applyFont="1" applyFill="1" applyBorder="1" applyAlignment="1">
      <alignment horizontal="left" indent="2"/>
    </xf>
    <xf numFmtId="0" fontId="7" fillId="9" borderId="29" xfId="0" applyFont="1" applyFill="1" applyBorder="1" applyAlignment="1">
      <alignment vertical="center"/>
    </xf>
    <xf numFmtId="49" fontId="10" fillId="9" borderId="29" xfId="0" applyNumberFormat="1" applyFont="1" applyFill="1" applyBorder="1" applyAlignment="1">
      <alignment vertical="center"/>
    </xf>
    <xf numFmtId="49" fontId="3" fillId="8" borderId="29" xfId="0" applyNumberFormat="1" applyFont="1" applyFill="1" applyBorder="1" applyAlignment="1">
      <alignment vertical="center"/>
    </xf>
    <xf numFmtId="41" fontId="3" fillId="8" borderId="29" xfId="1" applyFont="1" applyFill="1" applyBorder="1" applyAlignment="1">
      <alignment vertical="center"/>
    </xf>
    <xf numFmtId="167" fontId="3" fillId="8" borderId="29" xfId="0" applyNumberFormat="1" applyFont="1" applyFill="1" applyBorder="1" applyAlignment="1">
      <alignment vertical="center"/>
    </xf>
    <xf numFmtId="0" fontId="1" fillId="9" borderId="29" xfId="0" applyFont="1" applyFill="1" applyBorder="1" applyAlignment="1"/>
    <xf numFmtId="49" fontId="1" fillId="8" borderId="29" xfId="0" applyNumberFormat="1" applyFont="1" applyFill="1" applyBorder="1" applyAlignment="1"/>
    <xf numFmtId="49" fontId="3" fillId="2" borderId="29" xfId="0" applyNumberFormat="1" applyFont="1" applyFill="1" applyBorder="1" applyAlignment="1">
      <alignment vertical="center"/>
    </xf>
    <xf numFmtId="3" fontId="3" fillId="2" borderId="29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3" fillId="2" borderId="29" xfId="0" applyNumberFormat="1" applyFont="1" applyFill="1" applyBorder="1" applyAlignment="1">
      <alignment vertical="center"/>
    </xf>
    <xf numFmtId="167" fontId="3" fillId="2" borderId="29" xfId="0" applyNumberFormat="1" applyFont="1" applyFill="1" applyBorder="1" applyAlignment="1">
      <alignment vertical="center"/>
    </xf>
    <xf numFmtId="9" fontId="3" fillId="8" borderId="29" xfId="0" applyNumberFormat="1" applyFont="1" applyFill="1" applyBorder="1" applyAlignment="1">
      <alignment vertical="center"/>
    </xf>
    <xf numFmtId="49" fontId="3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49" fontId="1" fillId="2" borderId="40" xfId="0" applyNumberFormat="1" applyFont="1" applyFill="1" applyBorder="1" applyAlignment="1">
      <alignment horizontal="right" vertical="center" wrapText="1"/>
    </xf>
    <xf numFmtId="49" fontId="1" fillId="2" borderId="40" xfId="0" applyNumberFormat="1" applyFont="1" applyFill="1" applyBorder="1" applyAlignment="1">
      <alignment horizontal="right"/>
    </xf>
    <xf numFmtId="49" fontId="1" fillId="2" borderId="40" xfId="0" applyNumberFormat="1" applyFont="1" applyFill="1" applyBorder="1" applyAlignment="1">
      <alignment horizontal="right" wrapText="1"/>
    </xf>
    <xf numFmtId="14" fontId="1" fillId="2" borderId="40" xfId="0" applyNumberFormat="1" applyFont="1" applyFill="1" applyBorder="1" applyAlignment="1">
      <alignment horizontal="right"/>
    </xf>
    <xf numFmtId="49" fontId="7" fillId="3" borderId="41" xfId="0" applyNumberFormat="1" applyFont="1" applyFill="1" applyBorder="1" applyAlignment="1">
      <alignment vertical="center" wrapText="1"/>
    </xf>
    <xf numFmtId="0" fontId="1" fillId="2" borderId="42" xfId="0" applyFont="1" applyFill="1" applyBorder="1" applyAlignment="1">
      <alignment wrapText="1"/>
    </xf>
    <xf numFmtId="0" fontId="11" fillId="11" borderId="29" xfId="0" applyFont="1" applyFill="1" applyBorder="1" applyAlignment="1">
      <alignment vertical="center" wrapText="1"/>
    </xf>
    <xf numFmtId="0" fontId="1" fillId="2" borderId="43" xfId="0" applyFont="1" applyFill="1" applyBorder="1" applyAlignment="1"/>
    <xf numFmtId="164" fontId="1" fillId="2" borderId="40" xfId="0" applyNumberFormat="1" applyFont="1" applyFill="1" applyBorder="1" applyAlignment="1"/>
    <xf numFmtId="3" fontId="1" fillId="2" borderId="40" xfId="0" applyNumberFormat="1" applyFont="1" applyFill="1" applyBorder="1" applyAlignment="1">
      <alignment horizontal="right" wrapText="1"/>
    </xf>
    <xf numFmtId="0" fontId="1" fillId="2" borderId="42" xfId="0" applyFont="1" applyFill="1" applyBorder="1" applyAlignment="1"/>
    <xf numFmtId="0" fontId="11" fillId="11" borderId="29" xfId="0" applyFont="1" applyFill="1" applyBorder="1" applyAlignment="1">
      <alignment vertical="center"/>
    </xf>
    <xf numFmtId="168" fontId="1" fillId="0" borderId="0" xfId="0" applyNumberFormat="1" applyFont="1" applyAlignment="1"/>
    <xf numFmtId="43" fontId="1" fillId="0" borderId="0" xfId="0" applyNumberFormat="1" applyFont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0" fillId="9" borderId="29" xfId="0" applyNumberFormat="1" applyFont="1" applyFill="1" applyBorder="1" applyAlignment="1">
      <alignment vertical="center"/>
    </xf>
    <xf numFmtId="0" fontId="3" fillId="9" borderId="29" xfId="0" applyFont="1" applyFill="1" applyBorder="1" applyAlignment="1">
      <alignment vertical="center"/>
    </xf>
    <xf numFmtId="49" fontId="2" fillId="3" borderId="30" xfId="0" applyNumberFormat="1" applyFont="1" applyFill="1" applyBorder="1" applyAlignment="1">
      <alignment wrapText="1"/>
    </xf>
    <xf numFmtId="0" fontId="2" fillId="4" borderId="30" xfId="0" applyFont="1" applyFill="1" applyBorder="1" applyAlignment="1">
      <alignment wrapText="1"/>
    </xf>
    <xf numFmtId="0" fontId="11" fillId="11" borderId="29" xfId="0" applyFont="1" applyFill="1" applyBorder="1" applyAlignment="1">
      <alignment vertical="center" wrapText="1"/>
    </xf>
    <xf numFmtId="0" fontId="11" fillId="11" borderId="29" xfId="0" applyFont="1" applyFill="1" applyBorder="1" applyAlignment="1">
      <alignment vertical="center"/>
    </xf>
  </cellXfs>
  <cellStyles count="5">
    <cellStyle name="Millares [0]" xfId="1" builtinId="6"/>
    <cellStyle name="Normal" xfId="0" builtinId="0"/>
    <cellStyle name="Normal 2" xfId="4"/>
    <cellStyle name="Normal 3" xfId="2"/>
    <cellStyle name="Normal 3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762000</xdr:colOff>
      <xdr:row>7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" y="190500"/>
          <a:ext cx="6337300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IU84"/>
  <sheetViews>
    <sheetView tabSelected="1" topLeftCell="A25" zoomScale="110" zoomScaleNormal="110" workbookViewId="0">
      <selection activeCell="I61" sqref="I61"/>
    </sheetView>
  </sheetViews>
  <sheetFormatPr baseColWidth="10" defaultColWidth="10.85546875" defaultRowHeight="11.25" customHeight="1" x14ac:dyDescent="0.25"/>
  <cols>
    <col min="1" max="1" width="4.42578125" style="23" customWidth="1"/>
    <col min="2" max="2" width="33.85546875" style="23" customWidth="1"/>
    <col min="3" max="3" width="18.5703125" style="23" customWidth="1"/>
    <col min="4" max="4" width="12.5703125" style="23" customWidth="1"/>
    <col min="5" max="5" width="14.42578125" style="23" customWidth="1"/>
    <col min="6" max="6" width="13.5703125" style="23" customWidth="1"/>
    <col min="7" max="7" width="12.42578125" style="23" customWidth="1"/>
    <col min="8" max="255" width="10.85546875" style="23" customWidth="1"/>
    <col min="256" max="16384" width="10.85546875" style="24"/>
  </cols>
  <sheetData>
    <row r="1" spans="1:7" ht="15" customHeight="1" x14ac:dyDescent="0.25">
      <c r="A1" s="22"/>
      <c r="B1" s="22"/>
      <c r="C1" s="22"/>
      <c r="D1" s="22"/>
      <c r="E1" s="22"/>
      <c r="F1" s="22"/>
      <c r="G1" s="22"/>
    </row>
    <row r="2" spans="1:7" ht="15" customHeight="1" x14ac:dyDescent="0.25">
      <c r="A2" s="22"/>
      <c r="B2" s="22"/>
      <c r="C2" s="22"/>
      <c r="D2" s="22"/>
      <c r="E2" s="22"/>
      <c r="F2" s="22"/>
      <c r="G2" s="22"/>
    </row>
    <row r="3" spans="1:7" ht="15" customHeight="1" x14ac:dyDescent="0.25">
      <c r="A3" s="22"/>
      <c r="B3" s="22"/>
      <c r="C3" s="22"/>
      <c r="D3" s="22"/>
      <c r="E3" s="22"/>
      <c r="F3" s="22"/>
      <c r="G3" s="22"/>
    </row>
    <row r="4" spans="1:7" ht="15" customHeight="1" x14ac:dyDescent="0.25">
      <c r="A4" s="22"/>
      <c r="B4" s="22"/>
      <c r="C4" s="22"/>
      <c r="D4" s="22"/>
      <c r="E4" s="22"/>
      <c r="F4" s="22"/>
      <c r="G4" s="22"/>
    </row>
    <row r="5" spans="1:7" ht="15" customHeight="1" x14ac:dyDescent="0.25">
      <c r="A5" s="22"/>
      <c r="B5" s="22"/>
      <c r="C5" s="22"/>
      <c r="D5" s="22"/>
      <c r="E5" s="22"/>
      <c r="F5" s="22"/>
      <c r="G5" s="22"/>
    </row>
    <row r="6" spans="1:7" ht="15" customHeight="1" x14ac:dyDescent="0.25">
      <c r="A6" s="22"/>
      <c r="B6" s="22"/>
      <c r="C6" s="22"/>
      <c r="D6" s="22"/>
      <c r="E6" s="22"/>
      <c r="F6" s="22"/>
      <c r="G6" s="22"/>
    </row>
    <row r="7" spans="1:7" ht="15" customHeight="1" x14ac:dyDescent="0.25">
      <c r="A7" s="22"/>
      <c r="B7" s="22"/>
      <c r="C7" s="22"/>
      <c r="D7" s="22"/>
      <c r="E7" s="22"/>
      <c r="F7" s="22"/>
      <c r="G7" s="22"/>
    </row>
    <row r="8" spans="1:7" ht="15" customHeight="1" x14ac:dyDescent="0.25">
      <c r="A8" s="22"/>
      <c r="B8" s="25"/>
      <c r="C8" s="26"/>
      <c r="D8" s="22"/>
      <c r="E8" s="26"/>
      <c r="F8" s="26"/>
      <c r="G8" s="26"/>
    </row>
    <row r="9" spans="1:7" ht="12" customHeight="1" x14ac:dyDescent="0.25">
      <c r="A9" s="27"/>
      <c r="B9" s="124" t="s">
        <v>0</v>
      </c>
      <c r="C9" s="28" t="s">
        <v>67</v>
      </c>
      <c r="D9" s="29"/>
      <c r="E9" s="138" t="s">
        <v>50</v>
      </c>
      <c r="F9" s="139"/>
      <c r="G9" s="16">
        <v>7000</v>
      </c>
    </row>
    <row r="10" spans="1:7" ht="15" customHeight="1" x14ac:dyDescent="0.25">
      <c r="A10" s="62"/>
      <c r="B10" s="126" t="s">
        <v>89</v>
      </c>
      <c r="C10" s="120" t="s">
        <v>63</v>
      </c>
      <c r="D10" s="127"/>
      <c r="E10" s="140" t="s">
        <v>95</v>
      </c>
      <c r="F10" s="140"/>
      <c r="G10" s="121" t="s">
        <v>64</v>
      </c>
    </row>
    <row r="11" spans="1:7" ht="15" customHeight="1" x14ac:dyDescent="0.25">
      <c r="A11" s="62"/>
      <c r="B11" s="126" t="s">
        <v>90</v>
      </c>
      <c r="C11" s="121" t="s">
        <v>1</v>
      </c>
      <c r="D11" s="127"/>
      <c r="E11" s="140" t="s">
        <v>96</v>
      </c>
      <c r="F11" s="140"/>
      <c r="G11" s="128">
        <v>900</v>
      </c>
    </row>
    <row r="12" spans="1:7" ht="15" customHeight="1" x14ac:dyDescent="0.25">
      <c r="A12" s="62"/>
      <c r="B12" s="126" t="s">
        <v>91</v>
      </c>
      <c r="C12" s="122" t="s">
        <v>49</v>
      </c>
      <c r="D12" s="127"/>
      <c r="E12" s="131" t="s">
        <v>97</v>
      </c>
      <c r="F12" s="131"/>
      <c r="G12" s="129">
        <f>(G9*G11)</f>
        <v>6300000</v>
      </c>
    </row>
    <row r="13" spans="1:7" ht="15" customHeight="1" x14ac:dyDescent="0.25">
      <c r="A13" s="62"/>
      <c r="B13" s="126" t="s">
        <v>92</v>
      </c>
      <c r="C13" s="121" t="s">
        <v>62</v>
      </c>
      <c r="D13" s="127"/>
      <c r="E13" s="140" t="s">
        <v>98</v>
      </c>
      <c r="F13" s="140"/>
      <c r="G13" s="121" t="s">
        <v>71</v>
      </c>
    </row>
    <row r="14" spans="1:7" ht="15" customHeight="1" x14ac:dyDescent="0.25">
      <c r="A14" s="62"/>
      <c r="B14" s="126" t="s">
        <v>93</v>
      </c>
      <c r="C14" s="121" t="s">
        <v>47</v>
      </c>
      <c r="D14" s="127"/>
      <c r="E14" s="140" t="s">
        <v>99</v>
      </c>
      <c r="F14" s="140"/>
      <c r="G14" s="121" t="s">
        <v>72</v>
      </c>
    </row>
    <row r="15" spans="1:7" ht="15" customHeight="1" x14ac:dyDescent="0.25">
      <c r="A15" s="62"/>
      <c r="B15" s="126" t="s">
        <v>94</v>
      </c>
      <c r="C15" s="123">
        <v>44993</v>
      </c>
      <c r="D15" s="127"/>
      <c r="E15" s="141" t="s">
        <v>100</v>
      </c>
      <c r="F15" s="141"/>
      <c r="G15" s="122" t="s">
        <v>51</v>
      </c>
    </row>
    <row r="16" spans="1:7" ht="12" customHeight="1" x14ac:dyDescent="0.25">
      <c r="A16" s="22"/>
      <c r="B16" s="125"/>
      <c r="C16" s="30"/>
      <c r="D16" s="26"/>
      <c r="E16" s="130"/>
      <c r="F16" s="130"/>
      <c r="G16" s="31"/>
    </row>
    <row r="17" spans="1:7" ht="12" customHeight="1" x14ac:dyDescent="0.25">
      <c r="A17" s="32"/>
      <c r="B17" s="134" t="s">
        <v>2</v>
      </c>
      <c r="C17" s="135"/>
      <c r="D17" s="135"/>
      <c r="E17" s="135"/>
      <c r="F17" s="135"/>
      <c r="G17" s="135"/>
    </row>
    <row r="18" spans="1:7" ht="12" customHeight="1" x14ac:dyDescent="0.25">
      <c r="A18" s="22"/>
      <c r="B18" s="33"/>
      <c r="C18" s="34"/>
      <c r="D18" s="34"/>
      <c r="E18" s="34"/>
      <c r="F18" s="35"/>
      <c r="G18" s="35"/>
    </row>
    <row r="19" spans="1:7" ht="12" customHeight="1" x14ac:dyDescent="0.25">
      <c r="A19" s="27"/>
      <c r="B19" s="36" t="s">
        <v>3</v>
      </c>
      <c r="C19" s="37"/>
      <c r="D19" s="38"/>
      <c r="E19" s="38"/>
      <c r="F19" s="38"/>
      <c r="G19" s="38"/>
    </row>
    <row r="20" spans="1:7" ht="15" customHeight="1" x14ac:dyDescent="0.25">
      <c r="A20" s="32"/>
      <c r="B20" s="39" t="s">
        <v>4</v>
      </c>
      <c r="C20" s="39" t="s">
        <v>5</v>
      </c>
      <c r="D20" s="39" t="s">
        <v>6</v>
      </c>
      <c r="E20" s="39" t="s">
        <v>7</v>
      </c>
      <c r="F20" s="39" t="s">
        <v>8</v>
      </c>
      <c r="G20" s="39" t="s">
        <v>9</v>
      </c>
    </row>
    <row r="21" spans="1:7" ht="15" customHeight="1" x14ac:dyDescent="0.25">
      <c r="A21" s="32"/>
      <c r="B21" s="97" t="s">
        <v>52</v>
      </c>
      <c r="C21" s="3" t="s">
        <v>10</v>
      </c>
      <c r="D21" s="4">
        <v>8</v>
      </c>
      <c r="E21" s="18" t="s">
        <v>53</v>
      </c>
      <c r="F21" s="2">
        <v>25000</v>
      </c>
      <c r="G21" s="2">
        <f>(D21*F21)</f>
        <v>200000</v>
      </c>
    </row>
    <row r="22" spans="1:7" ht="15" customHeight="1" x14ac:dyDescent="0.25">
      <c r="A22" s="32"/>
      <c r="B22" s="97" t="s">
        <v>87</v>
      </c>
      <c r="C22" s="3" t="s">
        <v>10</v>
      </c>
      <c r="D22" s="4">
        <v>16</v>
      </c>
      <c r="E22" s="97" t="s">
        <v>54</v>
      </c>
      <c r="F22" s="2">
        <v>25000</v>
      </c>
      <c r="G22" s="2">
        <f>(D22*F22)</f>
        <v>400000</v>
      </c>
    </row>
    <row r="23" spans="1:7" ht="15" customHeight="1" x14ac:dyDescent="0.25">
      <c r="A23" s="32"/>
      <c r="B23" s="97" t="s">
        <v>55</v>
      </c>
      <c r="C23" s="3" t="s">
        <v>10</v>
      </c>
      <c r="D23" s="4">
        <v>3</v>
      </c>
      <c r="E23" s="97" t="s">
        <v>56</v>
      </c>
      <c r="F23" s="2">
        <v>30000</v>
      </c>
      <c r="G23" s="2">
        <f t="shared" ref="G23:G24" si="0">(D23*F23)</f>
        <v>90000</v>
      </c>
    </row>
    <row r="24" spans="1:7" ht="15" customHeight="1" x14ac:dyDescent="0.25">
      <c r="A24" s="32"/>
      <c r="B24" s="97" t="s">
        <v>57</v>
      </c>
      <c r="C24" s="3" t="s">
        <v>10</v>
      </c>
      <c r="D24" s="4">
        <v>3</v>
      </c>
      <c r="E24" s="97" t="s">
        <v>54</v>
      </c>
      <c r="F24" s="2">
        <v>25000</v>
      </c>
      <c r="G24" s="2">
        <f t="shared" si="0"/>
        <v>75000</v>
      </c>
    </row>
    <row r="25" spans="1:7" ht="15" customHeight="1" x14ac:dyDescent="0.25">
      <c r="A25" s="32"/>
      <c r="B25" s="97" t="s">
        <v>58</v>
      </c>
      <c r="C25" s="3" t="s">
        <v>10</v>
      </c>
      <c r="D25" s="4">
        <v>14</v>
      </c>
      <c r="E25" s="97" t="s">
        <v>73</v>
      </c>
      <c r="F25" s="2">
        <v>30000</v>
      </c>
      <c r="G25" s="2">
        <f>(D25*F25)</f>
        <v>420000</v>
      </c>
    </row>
    <row r="26" spans="1:7" ht="12.75" customHeight="1" x14ac:dyDescent="0.25">
      <c r="A26" s="32"/>
      <c r="B26" s="5" t="s">
        <v>11</v>
      </c>
      <c r="C26" s="6"/>
      <c r="D26" s="6"/>
      <c r="E26" s="6"/>
      <c r="F26" s="7"/>
      <c r="G26" s="8">
        <f>SUM(G21:G25)</f>
        <v>1185000</v>
      </c>
    </row>
    <row r="27" spans="1:7" ht="12" customHeight="1" x14ac:dyDescent="0.25">
      <c r="A27" s="22"/>
      <c r="B27" s="33"/>
      <c r="C27" s="35"/>
      <c r="D27" s="35"/>
      <c r="E27" s="35"/>
      <c r="F27" s="40"/>
      <c r="G27" s="40"/>
    </row>
    <row r="28" spans="1:7" ht="12" customHeight="1" x14ac:dyDescent="0.25">
      <c r="A28" s="27"/>
      <c r="B28" s="41" t="s">
        <v>12</v>
      </c>
      <c r="C28" s="42"/>
      <c r="D28" s="43"/>
      <c r="E28" s="43"/>
      <c r="F28" s="44"/>
      <c r="G28" s="44"/>
    </row>
    <row r="29" spans="1:7" ht="24" customHeight="1" x14ac:dyDescent="0.25">
      <c r="A29" s="27"/>
      <c r="B29" s="45" t="s">
        <v>4</v>
      </c>
      <c r="C29" s="46" t="s">
        <v>5</v>
      </c>
      <c r="D29" s="46" t="s">
        <v>6</v>
      </c>
      <c r="E29" s="45" t="s">
        <v>7</v>
      </c>
      <c r="F29" s="46" t="s">
        <v>8</v>
      </c>
      <c r="G29" s="45" t="s">
        <v>9</v>
      </c>
    </row>
    <row r="30" spans="1:7" ht="12" customHeight="1" x14ac:dyDescent="0.25">
      <c r="A30" s="27"/>
      <c r="B30" s="47"/>
      <c r="C30" s="48" t="s">
        <v>48</v>
      </c>
      <c r="D30" s="48"/>
      <c r="E30" s="48"/>
      <c r="F30" s="47"/>
      <c r="G30" s="47"/>
    </row>
    <row r="31" spans="1:7" ht="12" customHeight="1" x14ac:dyDescent="0.25">
      <c r="A31" s="27"/>
      <c r="B31" s="9" t="s">
        <v>13</v>
      </c>
      <c r="C31" s="10"/>
      <c r="D31" s="10"/>
      <c r="E31" s="10"/>
      <c r="F31" s="11"/>
      <c r="G31" s="11"/>
    </row>
    <row r="32" spans="1:7" ht="12" customHeight="1" x14ac:dyDescent="0.25">
      <c r="A32" s="22"/>
      <c r="B32" s="49"/>
      <c r="C32" s="50"/>
      <c r="D32" s="50"/>
      <c r="E32" s="50"/>
      <c r="F32" s="51"/>
      <c r="G32" s="51"/>
    </row>
    <row r="33" spans="1:11" ht="12" customHeight="1" x14ac:dyDescent="0.25">
      <c r="A33" s="27"/>
      <c r="B33" s="41" t="s">
        <v>14</v>
      </c>
      <c r="C33" s="42"/>
      <c r="D33" s="43"/>
      <c r="E33" s="43"/>
      <c r="F33" s="44"/>
      <c r="G33" s="44"/>
    </row>
    <row r="34" spans="1:11" ht="15" customHeight="1" x14ac:dyDescent="0.25">
      <c r="A34" s="27"/>
      <c r="B34" s="52" t="s">
        <v>4</v>
      </c>
      <c r="C34" s="52" t="s">
        <v>5</v>
      </c>
      <c r="D34" s="52" t="s">
        <v>6</v>
      </c>
      <c r="E34" s="52" t="s">
        <v>7</v>
      </c>
      <c r="F34" s="53" t="s">
        <v>8</v>
      </c>
      <c r="G34" s="52" t="s">
        <v>9</v>
      </c>
    </row>
    <row r="35" spans="1:11" ht="15" customHeight="1" x14ac:dyDescent="0.25">
      <c r="A35" s="32"/>
      <c r="B35" s="97" t="s">
        <v>88</v>
      </c>
      <c r="C35" s="3" t="s">
        <v>15</v>
      </c>
      <c r="D35" s="4">
        <v>0.25</v>
      </c>
      <c r="E35" s="1" t="s">
        <v>16</v>
      </c>
      <c r="F35" s="20">
        <v>240000</v>
      </c>
      <c r="G35" s="2">
        <f t="shared" ref="G35:G36" si="1">(D35*F35)</f>
        <v>60000</v>
      </c>
    </row>
    <row r="36" spans="1:11" ht="15" customHeight="1" x14ac:dyDescent="0.25">
      <c r="A36" s="32"/>
      <c r="B36" s="97" t="s">
        <v>59</v>
      </c>
      <c r="C36" s="3" t="s">
        <v>15</v>
      </c>
      <c r="D36" s="19">
        <v>0.125</v>
      </c>
      <c r="E36" s="1" t="s">
        <v>16</v>
      </c>
      <c r="F36" s="20">
        <v>240000</v>
      </c>
      <c r="G36" s="2">
        <f t="shared" si="1"/>
        <v>30000</v>
      </c>
    </row>
    <row r="37" spans="1:11" ht="12.75" customHeight="1" x14ac:dyDescent="0.25">
      <c r="A37" s="27"/>
      <c r="B37" s="9" t="s">
        <v>18</v>
      </c>
      <c r="C37" s="10"/>
      <c r="D37" s="10"/>
      <c r="E37" s="10"/>
      <c r="F37" s="11"/>
      <c r="G37" s="12">
        <f>SUM(G35:G36)</f>
        <v>90000</v>
      </c>
    </row>
    <row r="38" spans="1:11" ht="12" customHeight="1" x14ac:dyDescent="0.25">
      <c r="A38" s="22"/>
      <c r="B38" s="49"/>
      <c r="C38" s="50"/>
      <c r="D38" s="50"/>
      <c r="E38" s="50"/>
      <c r="F38" s="51"/>
      <c r="G38" s="51"/>
    </row>
    <row r="39" spans="1:11" ht="12" customHeight="1" x14ac:dyDescent="0.25">
      <c r="A39" s="27"/>
      <c r="B39" s="41" t="s">
        <v>19</v>
      </c>
      <c r="C39" s="42"/>
      <c r="D39" s="43"/>
      <c r="E39" s="43"/>
      <c r="F39" s="44"/>
      <c r="G39" s="44"/>
    </row>
    <row r="40" spans="1:11" ht="15" customHeight="1" x14ac:dyDescent="0.25">
      <c r="A40" s="27"/>
      <c r="B40" s="53" t="s">
        <v>20</v>
      </c>
      <c r="C40" s="53" t="s">
        <v>21</v>
      </c>
      <c r="D40" s="53" t="s">
        <v>22</v>
      </c>
      <c r="E40" s="53" t="s">
        <v>7</v>
      </c>
      <c r="F40" s="53" t="s">
        <v>8</v>
      </c>
      <c r="G40" s="53" t="s">
        <v>9</v>
      </c>
      <c r="K40" s="54"/>
    </row>
    <row r="41" spans="1:11" ht="15" customHeight="1" x14ac:dyDescent="0.25">
      <c r="A41" s="32"/>
      <c r="B41" s="13" t="s">
        <v>23</v>
      </c>
      <c r="C41" s="14"/>
      <c r="D41" s="14"/>
      <c r="E41" s="14"/>
      <c r="F41" s="14"/>
      <c r="G41" s="14"/>
      <c r="K41" s="54"/>
    </row>
    <row r="42" spans="1:11" ht="15" customHeight="1" x14ac:dyDescent="0.25">
      <c r="A42" s="32"/>
      <c r="B42" s="98" t="s">
        <v>74</v>
      </c>
      <c r="C42" s="84" t="s">
        <v>76</v>
      </c>
      <c r="D42" s="85">
        <v>10</v>
      </c>
      <c r="E42" s="84" t="s">
        <v>65</v>
      </c>
      <c r="F42" s="86">
        <v>22500</v>
      </c>
      <c r="G42" s="86">
        <f>(D42*F42)</f>
        <v>225000</v>
      </c>
    </row>
    <row r="43" spans="1:11" ht="15" customHeight="1" x14ac:dyDescent="0.25">
      <c r="A43" s="62"/>
      <c r="B43" s="91" t="s">
        <v>24</v>
      </c>
      <c r="C43" s="92"/>
      <c r="D43" s="93"/>
      <c r="E43" s="92"/>
      <c r="F43" s="94"/>
      <c r="G43" s="94">
        <f t="shared" ref="G43:G47" si="2">(D43*F43)</f>
        <v>0</v>
      </c>
    </row>
    <row r="44" spans="1:11" ht="15" customHeight="1" x14ac:dyDescent="0.25">
      <c r="A44" s="62"/>
      <c r="B44" s="98" t="s">
        <v>75</v>
      </c>
      <c r="C44" s="95" t="s">
        <v>68</v>
      </c>
      <c r="D44" s="96">
        <v>4</v>
      </c>
      <c r="E44" s="95" t="s">
        <v>17</v>
      </c>
      <c r="F44" s="94">
        <v>19990</v>
      </c>
      <c r="G44" s="94">
        <f t="shared" si="2"/>
        <v>79960</v>
      </c>
    </row>
    <row r="45" spans="1:11" ht="15" customHeight="1" x14ac:dyDescent="0.25">
      <c r="A45" s="62"/>
      <c r="B45" s="91" t="s">
        <v>25</v>
      </c>
      <c r="C45" s="92"/>
      <c r="D45" s="93"/>
      <c r="E45" s="92"/>
      <c r="F45" s="94"/>
      <c r="G45" s="94">
        <f t="shared" si="2"/>
        <v>0</v>
      </c>
    </row>
    <row r="46" spans="1:11" ht="15" customHeight="1" x14ac:dyDescent="0.25">
      <c r="A46" s="62"/>
      <c r="B46" s="98" t="s">
        <v>77</v>
      </c>
      <c r="C46" s="95" t="s">
        <v>68</v>
      </c>
      <c r="D46" s="96">
        <v>3</v>
      </c>
      <c r="E46" s="95" t="s">
        <v>17</v>
      </c>
      <c r="F46" s="94">
        <v>21300</v>
      </c>
      <c r="G46" s="94">
        <f t="shared" si="2"/>
        <v>63900</v>
      </c>
    </row>
    <row r="47" spans="1:11" ht="15" customHeight="1" x14ac:dyDescent="0.25">
      <c r="A47" s="62"/>
      <c r="B47" s="98" t="s">
        <v>78</v>
      </c>
      <c r="C47" s="95" t="s">
        <v>60</v>
      </c>
      <c r="D47" s="96">
        <v>1</v>
      </c>
      <c r="E47" s="95" t="s">
        <v>79</v>
      </c>
      <c r="F47" s="94">
        <v>32500</v>
      </c>
      <c r="G47" s="94">
        <f t="shared" si="2"/>
        <v>32500</v>
      </c>
    </row>
    <row r="48" spans="1:11" ht="15" customHeight="1" x14ac:dyDescent="0.25">
      <c r="A48" s="27"/>
      <c r="B48" s="87" t="s">
        <v>26</v>
      </c>
      <c r="C48" s="88"/>
      <c r="D48" s="88"/>
      <c r="E48" s="88"/>
      <c r="F48" s="89"/>
      <c r="G48" s="90">
        <f>SUM(G41:G47)</f>
        <v>401360</v>
      </c>
    </row>
    <row r="49" spans="1:8" ht="12" customHeight="1" x14ac:dyDescent="0.25">
      <c r="A49" s="22"/>
      <c r="B49" s="49"/>
      <c r="C49" s="50"/>
      <c r="D49" s="50"/>
      <c r="E49" s="55"/>
      <c r="F49" s="51"/>
      <c r="G49" s="51"/>
    </row>
    <row r="50" spans="1:8" ht="12" customHeight="1" x14ac:dyDescent="0.25">
      <c r="A50" s="27"/>
      <c r="B50" s="41" t="s">
        <v>27</v>
      </c>
      <c r="C50" s="42"/>
      <c r="D50" s="43"/>
      <c r="E50" s="43"/>
      <c r="F50" s="44"/>
      <c r="G50" s="44"/>
    </row>
    <row r="51" spans="1:8" ht="24" customHeight="1" x14ac:dyDescent="0.25">
      <c r="A51" s="27"/>
      <c r="B51" s="52" t="s">
        <v>81</v>
      </c>
      <c r="C51" s="53" t="s">
        <v>21</v>
      </c>
      <c r="D51" s="53" t="s">
        <v>22</v>
      </c>
      <c r="E51" s="52" t="s">
        <v>7</v>
      </c>
      <c r="F51" s="53" t="s">
        <v>8</v>
      </c>
      <c r="G51" s="52" t="s">
        <v>9</v>
      </c>
    </row>
    <row r="52" spans="1:8" ht="12.75" customHeight="1" x14ac:dyDescent="0.25">
      <c r="A52" s="32"/>
      <c r="B52" s="97" t="s">
        <v>80</v>
      </c>
      <c r="C52" s="15" t="s">
        <v>21</v>
      </c>
      <c r="D52" s="16">
        <v>10</v>
      </c>
      <c r="E52" s="3" t="s">
        <v>61</v>
      </c>
      <c r="F52" s="17">
        <v>10000</v>
      </c>
      <c r="G52" s="16">
        <f>(D52*F52)</f>
        <v>100000</v>
      </c>
    </row>
    <row r="53" spans="1:8" ht="13.5" customHeight="1" x14ac:dyDescent="0.25">
      <c r="A53" s="27"/>
      <c r="B53" s="56" t="s">
        <v>28</v>
      </c>
      <c r="C53" s="57"/>
      <c r="D53" s="57"/>
      <c r="E53" s="57"/>
      <c r="F53" s="58"/>
      <c r="G53" s="59">
        <f>SUM(G52)</f>
        <v>100000</v>
      </c>
    </row>
    <row r="54" spans="1:8" ht="12" customHeight="1" x14ac:dyDescent="0.25">
      <c r="A54" s="22"/>
      <c r="B54" s="60"/>
      <c r="C54" s="60"/>
      <c r="D54" s="60"/>
      <c r="E54" s="60"/>
      <c r="F54" s="61"/>
      <c r="G54" s="61"/>
    </row>
    <row r="55" spans="1:8" ht="12" customHeight="1" x14ac:dyDescent="0.25">
      <c r="A55" s="62"/>
      <c r="B55" s="63" t="s">
        <v>29</v>
      </c>
      <c r="C55" s="64"/>
      <c r="D55" s="64"/>
      <c r="E55" s="64"/>
      <c r="F55" s="64"/>
      <c r="G55" s="65">
        <f>G26+G37+G48+G53</f>
        <v>1776360</v>
      </c>
    </row>
    <row r="56" spans="1:8" ht="12" customHeight="1" x14ac:dyDescent="0.25">
      <c r="A56" s="62"/>
      <c r="B56" s="66" t="s">
        <v>30</v>
      </c>
      <c r="C56" s="67"/>
      <c r="D56" s="67"/>
      <c r="E56" s="67"/>
      <c r="F56" s="67"/>
      <c r="G56" s="68">
        <f>G55*0.05</f>
        <v>88818</v>
      </c>
    </row>
    <row r="57" spans="1:8" ht="12" customHeight="1" x14ac:dyDescent="0.25">
      <c r="A57" s="62"/>
      <c r="B57" s="69" t="s">
        <v>31</v>
      </c>
      <c r="C57" s="70"/>
      <c r="D57" s="70"/>
      <c r="E57" s="70"/>
      <c r="F57" s="70"/>
      <c r="G57" s="71">
        <f>G56+G55</f>
        <v>1865178</v>
      </c>
      <c r="H57" s="133"/>
    </row>
    <row r="58" spans="1:8" ht="12" customHeight="1" x14ac:dyDescent="0.25">
      <c r="A58" s="62"/>
      <c r="B58" s="66" t="s">
        <v>32</v>
      </c>
      <c r="C58" s="67"/>
      <c r="D58" s="67"/>
      <c r="E58" s="67"/>
      <c r="F58" s="67"/>
      <c r="G58" s="68">
        <f>G12</f>
        <v>6300000</v>
      </c>
    </row>
    <row r="59" spans="1:8" ht="12" customHeight="1" x14ac:dyDescent="0.25">
      <c r="A59" s="62"/>
      <c r="B59" s="72" t="s">
        <v>33</v>
      </c>
      <c r="C59" s="73"/>
      <c r="D59" s="73"/>
      <c r="E59" s="73"/>
      <c r="F59" s="73"/>
      <c r="G59" s="74">
        <f>G58-G57</f>
        <v>4434822</v>
      </c>
      <c r="H59" s="132"/>
    </row>
    <row r="60" spans="1:8" ht="12" customHeight="1" x14ac:dyDescent="0.25">
      <c r="A60" s="62"/>
      <c r="B60" s="75" t="s">
        <v>69</v>
      </c>
      <c r="C60" s="76"/>
      <c r="D60" s="76"/>
      <c r="E60" s="76"/>
      <c r="F60" s="76"/>
      <c r="G60" s="77"/>
    </row>
    <row r="61" spans="1:8" ht="12.75" customHeight="1" x14ac:dyDescent="0.25">
      <c r="A61" s="62"/>
      <c r="B61" s="78"/>
      <c r="C61" s="76"/>
      <c r="D61" s="76"/>
      <c r="E61" s="76"/>
      <c r="F61" s="76"/>
      <c r="G61" s="77"/>
    </row>
    <row r="62" spans="1:8" ht="12" customHeight="1" x14ac:dyDescent="0.25">
      <c r="A62" s="62"/>
      <c r="B62" s="112" t="s">
        <v>70</v>
      </c>
      <c r="C62" s="113"/>
      <c r="D62" s="113"/>
      <c r="E62" s="113"/>
      <c r="F62" s="114"/>
      <c r="G62" s="77"/>
    </row>
    <row r="63" spans="1:8" ht="12" customHeight="1" x14ac:dyDescent="0.25">
      <c r="A63" s="62"/>
      <c r="B63" s="115" t="s">
        <v>34</v>
      </c>
      <c r="C63" s="79"/>
      <c r="D63" s="79"/>
      <c r="E63" s="79"/>
      <c r="F63" s="116"/>
      <c r="G63" s="77"/>
    </row>
    <row r="64" spans="1:8" ht="12" customHeight="1" x14ac:dyDescent="0.25">
      <c r="A64" s="62"/>
      <c r="B64" s="115" t="s">
        <v>35</v>
      </c>
      <c r="C64" s="79"/>
      <c r="D64" s="79"/>
      <c r="E64" s="79"/>
      <c r="F64" s="116"/>
      <c r="G64" s="77"/>
    </row>
    <row r="65" spans="1:7" ht="12" customHeight="1" x14ac:dyDescent="0.25">
      <c r="A65" s="62"/>
      <c r="B65" s="115" t="s">
        <v>36</v>
      </c>
      <c r="C65" s="79"/>
      <c r="D65" s="79"/>
      <c r="E65" s="79"/>
      <c r="F65" s="116"/>
      <c r="G65" s="77"/>
    </row>
    <row r="66" spans="1:7" ht="12" customHeight="1" x14ac:dyDescent="0.25">
      <c r="A66" s="62"/>
      <c r="B66" s="115" t="s">
        <v>82</v>
      </c>
      <c r="C66" s="79"/>
      <c r="D66" s="79"/>
      <c r="E66" s="79"/>
      <c r="F66" s="116"/>
      <c r="G66" s="77"/>
    </row>
    <row r="67" spans="1:7" ht="12" customHeight="1" x14ac:dyDescent="0.25">
      <c r="A67" s="62"/>
      <c r="B67" s="115" t="s">
        <v>37</v>
      </c>
      <c r="C67" s="79"/>
      <c r="D67" s="79"/>
      <c r="E67" s="79"/>
      <c r="F67" s="116"/>
      <c r="G67" s="77"/>
    </row>
    <row r="68" spans="1:7" ht="12.75" customHeight="1" x14ac:dyDescent="0.25">
      <c r="A68" s="62"/>
      <c r="B68" s="117" t="s">
        <v>38</v>
      </c>
      <c r="C68" s="118"/>
      <c r="D68" s="118"/>
      <c r="E68" s="118"/>
      <c r="F68" s="119"/>
      <c r="G68" s="77"/>
    </row>
    <row r="69" spans="1:7" ht="12.75" customHeight="1" x14ac:dyDescent="0.25">
      <c r="A69" s="62"/>
      <c r="B69" s="78"/>
      <c r="C69" s="79"/>
      <c r="D69" s="79"/>
      <c r="E69" s="79"/>
      <c r="F69" s="79"/>
      <c r="G69" s="77"/>
    </row>
    <row r="70" spans="1:7" ht="15" customHeight="1" x14ac:dyDescent="0.25">
      <c r="A70" s="62"/>
      <c r="B70" s="136" t="s">
        <v>39</v>
      </c>
      <c r="C70" s="137"/>
      <c r="D70" s="104"/>
      <c r="E70" s="80"/>
      <c r="F70" s="80"/>
      <c r="G70" s="77"/>
    </row>
    <row r="71" spans="1:7" ht="12" customHeight="1" x14ac:dyDescent="0.25">
      <c r="A71" s="62"/>
      <c r="B71" s="101" t="s">
        <v>81</v>
      </c>
      <c r="C71" s="101" t="s">
        <v>83</v>
      </c>
      <c r="D71" s="105" t="s">
        <v>40</v>
      </c>
      <c r="E71" s="80"/>
      <c r="F71" s="80"/>
      <c r="G71" s="77"/>
    </row>
    <row r="72" spans="1:7" ht="12" customHeight="1" x14ac:dyDescent="0.25">
      <c r="A72" s="62"/>
      <c r="B72" s="106" t="s">
        <v>41</v>
      </c>
      <c r="C72" s="107">
        <f>G26</f>
        <v>1185000</v>
      </c>
      <c r="D72" s="108">
        <f>(C72/C78)</f>
        <v>0.63532810273335838</v>
      </c>
      <c r="E72" s="80"/>
      <c r="F72" s="80"/>
      <c r="G72" s="77"/>
    </row>
    <row r="73" spans="1:7" ht="12" customHeight="1" x14ac:dyDescent="0.25">
      <c r="A73" s="62"/>
      <c r="B73" s="106" t="s">
        <v>42</v>
      </c>
      <c r="C73" s="109">
        <v>0</v>
      </c>
      <c r="D73" s="108">
        <v>0</v>
      </c>
      <c r="E73" s="80"/>
      <c r="F73" s="80"/>
      <c r="G73" s="77"/>
    </row>
    <row r="74" spans="1:7" ht="12" customHeight="1" x14ac:dyDescent="0.25">
      <c r="A74" s="62"/>
      <c r="B74" s="106" t="s">
        <v>43</v>
      </c>
      <c r="C74" s="107">
        <f>G37</f>
        <v>90000</v>
      </c>
      <c r="D74" s="108">
        <f>(C74/C78)</f>
        <v>4.8252767296204438E-2</v>
      </c>
      <c r="E74" s="80"/>
      <c r="F74" s="80"/>
      <c r="G74" s="77"/>
    </row>
    <row r="75" spans="1:7" ht="12" customHeight="1" x14ac:dyDescent="0.25">
      <c r="A75" s="62"/>
      <c r="B75" s="106" t="s">
        <v>20</v>
      </c>
      <c r="C75" s="107">
        <f>G48</f>
        <v>401360</v>
      </c>
      <c r="D75" s="108">
        <f>(C75/C78)</f>
        <v>0.21518589646671793</v>
      </c>
      <c r="E75" s="80"/>
      <c r="F75" s="80"/>
      <c r="G75" s="77"/>
    </row>
    <row r="76" spans="1:7" ht="12" customHeight="1" x14ac:dyDescent="0.25">
      <c r="A76" s="62"/>
      <c r="B76" s="106" t="s">
        <v>44</v>
      </c>
      <c r="C76" s="110">
        <f>G53</f>
        <v>100000</v>
      </c>
      <c r="D76" s="108">
        <f>(C76/C78)</f>
        <v>5.3614185884671595E-2</v>
      </c>
      <c r="E76" s="81"/>
      <c r="F76" s="81"/>
      <c r="G76" s="77"/>
    </row>
    <row r="77" spans="1:7" ht="12" customHeight="1" x14ac:dyDescent="0.25">
      <c r="A77" s="62"/>
      <c r="B77" s="106" t="s">
        <v>45</v>
      </c>
      <c r="C77" s="110">
        <f>G56</f>
        <v>88818</v>
      </c>
      <c r="D77" s="108">
        <f>(C77/C78)</f>
        <v>4.7619047619047616E-2</v>
      </c>
      <c r="E77" s="81"/>
      <c r="F77" s="81"/>
      <c r="G77" s="77"/>
    </row>
    <row r="78" spans="1:7" ht="12.75" customHeight="1" x14ac:dyDescent="0.25">
      <c r="A78" s="62"/>
      <c r="B78" s="101" t="s">
        <v>84</v>
      </c>
      <c r="C78" s="103">
        <f>SUM(C72:C77)</f>
        <v>1865178</v>
      </c>
      <c r="D78" s="111">
        <f>SUM(D72:D77)</f>
        <v>1</v>
      </c>
      <c r="E78" s="81"/>
      <c r="F78" s="81"/>
      <c r="G78" s="77"/>
    </row>
    <row r="79" spans="1:7" ht="12" customHeight="1" x14ac:dyDescent="0.25">
      <c r="A79" s="62"/>
      <c r="B79" s="78"/>
      <c r="C79" s="76"/>
      <c r="D79" s="76"/>
      <c r="E79" s="76"/>
      <c r="F79" s="76"/>
      <c r="G79" s="77"/>
    </row>
    <row r="80" spans="1:7" ht="12.75" customHeight="1" x14ac:dyDescent="0.25">
      <c r="A80" s="62"/>
      <c r="B80" s="21"/>
      <c r="C80" s="76"/>
      <c r="D80" s="76"/>
      <c r="E80" s="76"/>
      <c r="F80" s="76"/>
      <c r="G80" s="77"/>
    </row>
    <row r="81" spans="1:7" ht="12" customHeight="1" x14ac:dyDescent="0.25">
      <c r="A81" s="62"/>
      <c r="B81" s="99"/>
      <c r="C81" s="100" t="s">
        <v>46</v>
      </c>
      <c r="D81" s="99"/>
      <c r="E81" s="99"/>
      <c r="F81" s="81"/>
      <c r="G81" s="77"/>
    </row>
    <row r="82" spans="1:7" ht="12" customHeight="1" x14ac:dyDescent="0.25">
      <c r="A82" s="62"/>
      <c r="B82" s="101" t="s">
        <v>85</v>
      </c>
      <c r="C82" s="102">
        <v>4500</v>
      </c>
      <c r="D82" s="102">
        <v>5000</v>
      </c>
      <c r="E82" s="102">
        <v>5500</v>
      </c>
      <c r="F82" s="82"/>
      <c r="G82" s="83"/>
    </row>
    <row r="83" spans="1:7" ht="12.75" customHeight="1" x14ac:dyDescent="0.25">
      <c r="A83" s="62"/>
      <c r="B83" s="101" t="s">
        <v>66</v>
      </c>
      <c r="C83" s="103">
        <f>(G57/C82)</f>
        <v>414.48399999999998</v>
      </c>
      <c r="D83" s="103">
        <f>(G57/D82)</f>
        <v>373.03559999999999</v>
      </c>
      <c r="E83" s="103">
        <f>(G57/E82)</f>
        <v>339.12327272727271</v>
      </c>
      <c r="F83" s="82"/>
      <c r="G83" s="83"/>
    </row>
    <row r="84" spans="1:7" ht="15.6" customHeight="1" x14ac:dyDescent="0.25">
      <c r="A84" s="62"/>
      <c r="B84" s="75" t="s">
        <v>86</v>
      </c>
      <c r="C84" s="79"/>
      <c r="D84" s="79"/>
      <c r="E84" s="79"/>
      <c r="F84" s="79"/>
      <c r="G84" s="79"/>
    </row>
  </sheetData>
  <mergeCells count="8">
    <mergeCell ref="B17:G17"/>
    <mergeCell ref="B70:C70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697FD4-ED09-4F53-AB99-0E3C59C89DD5}"/>
</file>

<file path=customXml/itemProps2.xml><?xml version="1.0" encoding="utf-8"?>
<ds:datastoreItem xmlns:ds="http://schemas.openxmlformats.org/officeDocument/2006/customXml" ds:itemID="{7BD393F8-3842-46EC-8CF2-B96565157C5B}"/>
</file>

<file path=customXml/itemProps3.xml><?xml version="1.0" encoding="utf-8"?>
<ds:datastoreItem xmlns:ds="http://schemas.openxmlformats.org/officeDocument/2006/customXml" ds:itemID="{F29B0013-71D6-4AA0-AB09-7C14FA2D78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Olivo de Mesa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Veas Ledezma</dc:creator>
  <cp:lastModifiedBy>Valenzuela Pulgar Carolina Mónica</cp:lastModifiedBy>
  <cp:lastPrinted>2021-03-18T19:53:03Z</cp:lastPrinted>
  <dcterms:created xsi:type="dcterms:W3CDTF">2020-11-27T12:49:26Z</dcterms:created>
  <dcterms:modified xsi:type="dcterms:W3CDTF">2023-03-30T19:45:17Z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