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19200" windowHeight="7305"/>
  </bookViews>
  <sheets>
    <sheet name="OLIVOS" sheetId="1" r:id="rId1"/>
  </sheets>
  <calcPr calcId="162913"/>
</workbook>
</file>

<file path=xl/calcChain.xml><?xml version="1.0" encoding="utf-8"?>
<calcChain xmlns="http://schemas.openxmlformats.org/spreadsheetml/2006/main">
  <c r="G43" i="1" l="1"/>
  <c r="G37" i="1"/>
  <c r="G38" i="1"/>
  <c r="G39" i="1" l="1"/>
  <c r="G50" i="1"/>
  <c r="G49" i="1"/>
  <c r="G48" i="1"/>
  <c r="G47" i="1"/>
  <c r="G46" i="1"/>
  <c r="G45" i="1"/>
  <c r="G44" i="1"/>
  <c r="G27" i="1"/>
  <c r="G26" i="1"/>
  <c r="G25" i="1"/>
  <c r="G24" i="1"/>
  <c r="G23" i="1"/>
  <c r="G22" i="1"/>
  <c r="G21" i="1"/>
  <c r="G12" i="1"/>
  <c r="G61" i="1" s="1"/>
  <c r="G56" i="1"/>
  <c r="C79" i="1" s="1"/>
  <c r="G28" i="1" l="1"/>
  <c r="C75" i="1" s="1"/>
  <c r="G51" i="1"/>
  <c r="C78" i="1" s="1"/>
  <c r="C77" i="1"/>
  <c r="G58" i="1" l="1"/>
  <c r="G59" i="1" s="1"/>
  <c r="G60" i="1" s="1"/>
  <c r="C80" i="1" l="1"/>
  <c r="C81" i="1" s="1"/>
  <c r="C86" i="1"/>
  <c r="G62" i="1"/>
  <c r="E86" i="1"/>
  <c r="D86" i="1" l="1"/>
  <c r="D79" i="1"/>
  <c r="D77" i="1"/>
  <c r="D75" i="1"/>
  <c r="D78" i="1"/>
  <c r="D80" i="1"/>
  <c r="D81" i="1" l="1"/>
</calcChain>
</file>

<file path=xl/sharedStrings.xml><?xml version="1.0" encoding="utf-8"?>
<sst xmlns="http://schemas.openxmlformats.org/spreadsheetml/2006/main" count="145" uniqueCount="107">
  <si>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</si>
  <si>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</si>
  <si>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</si>
  <si>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</si>
  <si>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</si>
  <si>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</si>
  <si>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</si>
  <si>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</si>
  <si>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</si>
  <si>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</si>
  <si>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</si>
  <si>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</si>
  <si>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</si>
  <si>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</si>
  <si>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</si>
  <si>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</si>
  <si>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</si>
  <si>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</si>
  <si>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</si>
  <si>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</si>
  <si>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</si>
  <si>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</si>
  <si>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</si>
  <si>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</si>
  <si>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</si>
  <si>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</si>
  <si>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</si>
  <si>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</si>
  <si>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</si>
  <si>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</si>
  <si>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</si>
  <si>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</si>
  <si>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</si>
  <si>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</si>
  <si>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</si>
  <si>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</si>
  <si>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</si>
  <si>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</si>
  <si>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</si>
  <si>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</si>
  <si>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</si>
  <si>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</si>
  <si>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</si>
  <si>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</si>
  <si>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</si>
  <si>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</si>
  <si>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</si>
  <si>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</si>
  <si>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</si>
  <si>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</si>
  <si>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</si>
  <si>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</si>
  <si>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</si>
  <si>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</si>
  <si>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</si>
  <si>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</si>
  <si>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</si>
  <si>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</si>
  <si>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</si>
  <si>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</si>
  <si>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</si>
  <si>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LT</t>
  </si>
  <si>
    <t>OCTUBRE</t>
  </si>
  <si>
    <t>N° Jornadas/HA</t>
  </si>
  <si>
    <t>N° Jornadas/HA.</t>
  </si>
  <si>
    <t>Cantidad (Kg/l/u)/HA.</t>
  </si>
  <si>
    <t>COSECHA</t>
  </si>
  <si>
    <t>MAYO-JUNIO</t>
  </si>
  <si>
    <t>SEPTIEMBRE-DICIEMBRE</t>
  </si>
  <si>
    <t>OLIVOS</t>
  </si>
  <si>
    <t xml:space="preserve">SEVILLANA </t>
  </si>
  <si>
    <t>MEDIO BAJO</t>
  </si>
  <si>
    <t>MAULE</t>
  </si>
  <si>
    <t xml:space="preserve">SEQUIA </t>
  </si>
  <si>
    <t>MERCADO LOCAL</t>
  </si>
  <si>
    <t>SEPTIEMBRE</t>
  </si>
  <si>
    <t>PODA DE LIMPIEZA</t>
  </si>
  <si>
    <t>JULIO-AGOSTO</t>
  </si>
  <si>
    <t>CONTROL DE MALEZAS</t>
  </si>
  <si>
    <t xml:space="preserve">CONTROL DE CONCHUELAS </t>
  </si>
  <si>
    <t xml:space="preserve">SEP-OCT-NOV. </t>
  </si>
  <si>
    <t>MANEJO INVERNAL INSECTOS</t>
  </si>
  <si>
    <t>MANEJO  FLORACION Y RIEGO</t>
  </si>
  <si>
    <t>FERTILIZACION</t>
  </si>
  <si>
    <t>JUL-OCT-ENERO</t>
  </si>
  <si>
    <t>TEMPORADA</t>
  </si>
  <si>
    <t>UNIDAD</t>
  </si>
  <si>
    <t>AGOSTO-SEPTIEMBRE</t>
  </si>
  <si>
    <t>AGOSTO-NOVIEMBRE</t>
  </si>
  <si>
    <t>AGOSTO-OCTUBRE</t>
  </si>
  <si>
    <t>RASTRAJE</t>
  </si>
  <si>
    <t>NUTRIFERT CALCIO</t>
  </si>
  <si>
    <t>DEFENDER BORO</t>
  </si>
  <si>
    <t>DEFENDER ZINC</t>
  </si>
  <si>
    <t>AGOSTO</t>
  </si>
  <si>
    <t>OCTUBRE-MARZO</t>
  </si>
  <si>
    <t>RENDIMIENTO (KG./Há.)</t>
  </si>
  <si>
    <t>PRECIO ESPERADO ($/KG.)</t>
  </si>
  <si>
    <t xml:space="preserve">MEZCLA FRUTERA </t>
  </si>
  <si>
    <t>HA</t>
  </si>
  <si>
    <t>PULVERIZACIONES (3)</t>
  </si>
  <si>
    <t>FUNGICUP O SIMILAR</t>
  </si>
  <si>
    <t>FRUTALIV O SIMILAR</t>
  </si>
  <si>
    <t>ACEITE MISCIBLE O SIMILAR</t>
  </si>
  <si>
    <t>TROYA O SIMILAR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</si>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</sst>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_ ;\-#,##0\ "/>
  </numFmts>
  <fonts count="2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9"/>
      <name val="Arial Narrow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8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 applyNumberFormat="0" applyFill="0" applyBorder="0" applyProtection="0"/>
    <xf numFmtId="0" fontId="3" fillId="0" borderId="3"/>
    <xf numFmtId="166" fontId="3" fillId="0" borderId="3" applyFont="0" applyFill="0" applyBorder="0" applyAlignment="0" applyProtection="0"/>
    <xf numFmtId="0" fontId="2" fillId="0" borderId="3"/>
    <xf numFmtId="166" fontId="2" fillId="0" borderId="3" applyFont="0" applyFill="0" applyBorder="0" applyAlignment="0" applyProtection="0"/>
    <xf numFmtId="0" fontId="1" fillId="0" borderId="3"/>
    <xf numFmtId="166" fontId="1" fillId="0" borderId="3" applyFont="0" applyFill="0" applyBorder="0" applyAlignment="0" applyProtection="0"/>
    <xf numFmtId="41" fontId="20" fillId="0" borderId="0" applyFont="0" applyFill="0" applyBorder="0" applyAlignment="0" applyProtection="0"/>
    <xf numFmtId="167" fontId="26" fillId="0" borderId="3" applyFont="0" applyFill="0" applyBorder="0" applyAlignment="0" applyProtection="0"/>
    <xf numFmtId="166" fontId="26" fillId="0" borderId="3" applyFont="0" applyFill="0" applyBorder="0" applyAlignment="0" applyProtection="0"/>
  </cellStyleXfs>
  <cellXfs count="112">
    <xf numFmtId="0" fontId="0" fillId="0" borderId="0" xfId="0" applyFont="1" applyAlignment="1"/>
    <xf numFmtId="0" fontId="0" fillId="0" borderId="0" xfId="0" applyNumberFormat="1" applyFont="1" applyAlignment="1"/>
    <xf numFmtId="0" fontId="16" fillId="6" borderId="3" xfId="0" applyFont="1" applyFill="1" applyBorder="1" applyAlignment="1"/>
    <xf numFmtId="0" fontId="11" fillId="6" borderId="2" xfId="0" applyFont="1" applyFill="1" applyBorder="1" applyAlignment="1">
      <alignment vertical="center"/>
    </xf>
    <xf numFmtId="0" fontId="11" fillId="6" borderId="3" xfId="0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164" fontId="18" fillId="2" borderId="3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49" fontId="0" fillId="2" borderId="3" xfId="0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49" fontId="14" fillId="7" borderId="5" xfId="0" applyNumberFormat="1" applyFont="1" applyFill="1" applyBorder="1" applyAlignment="1">
      <alignment vertical="center"/>
    </xf>
    <xf numFmtId="49" fontId="16" fillId="7" borderId="6" xfId="0" applyNumberFormat="1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9" fontId="16" fillId="2" borderId="8" xfId="0" applyNumberFormat="1" applyFont="1" applyFill="1" applyBorder="1" applyAlignment="1"/>
    <xf numFmtId="49" fontId="14" fillId="7" borderId="9" xfId="0" applyNumberFormat="1" applyFont="1" applyFill="1" applyBorder="1" applyAlignment="1">
      <alignment vertical="center"/>
    </xf>
    <xf numFmtId="9" fontId="14" fillId="7" borderId="11" xfId="0" applyNumberFormat="1" applyFont="1" applyFill="1" applyBorder="1" applyAlignment="1">
      <alignment vertical="center"/>
    </xf>
    <xf numFmtId="0" fontId="16" fillId="8" borderId="14" xfId="0" applyFont="1" applyFill="1" applyBorder="1" applyAlignment="1"/>
    <xf numFmtId="0" fontId="16" fillId="2" borderId="3" xfId="0" applyFont="1" applyFill="1" applyBorder="1" applyAlignment="1">
      <alignment vertical="center"/>
    </xf>
    <xf numFmtId="49" fontId="16" fillId="2" borderId="3" xfId="0" applyNumberFormat="1" applyFont="1" applyFill="1" applyBorder="1" applyAlignment="1">
      <alignment vertical="center"/>
    </xf>
    <xf numFmtId="49" fontId="14" fillId="2" borderId="15" xfId="0" applyNumberFormat="1" applyFont="1" applyFill="1" applyBorder="1" applyAlignment="1">
      <alignment vertical="center"/>
    </xf>
    <xf numFmtId="0" fontId="16" fillId="2" borderId="16" xfId="0" applyFont="1" applyFill="1" applyBorder="1" applyAlignment="1"/>
    <xf numFmtId="0" fontId="16" fillId="2" borderId="17" xfId="0" applyFont="1" applyFill="1" applyBorder="1" applyAlignment="1"/>
    <xf numFmtId="49" fontId="16" fillId="2" borderId="18" xfId="0" applyNumberFormat="1" applyFont="1" applyFill="1" applyBorder="1" applyAlignment="1">
      <alignment vertical="center"/>
    </xf>
    <xf numFmtId="0" fontId="16" fillId="2" borderId="19" xfId="0" applyFont="1" applyFill="1" applyBorder="1" applyAlignment="1"/>
    <xf numFmtId="49" fontId="16" fillId="2" borderId="20" xfId="0" applyNumberFormat="1" applyFont="1" applyFill="1" applyBorder="1" applyAlignment="1">
      <alignment vertical="center"/>
    </xf>
    <xf numFmtId="0" fontId="16" fillId="2" borderId="21" xfId="0" applyFont="1" applyFill="1" applyBorder="1" applyAlignment="1"/>
    <xf numFmtId="0" fontId="16" fillId="2" borderId="22" xfId="0" applyFont="1" applyFill="1" applyBorder="1" applyAlignment="1"/>
    <xf numFmtId="0" fontId="14" fillId="6" borderId="3" xfId="0" applyFont="1" applyFill="1" applyBorder="1" applyAlignment="1">
      <alignment vertical="center"/>
    </xf>
    <xf numFmtId="0" fontId="11" fillId="8" borderId="2" xfId="0" applyFont="1" applyFill="1" applyBorder="1" applyAlignment="1">
      <alignment vertical="center"/>
    </xf>
    <xf numFmtId="49" fontId="19" fillId="8" borderId="3" xfId="0" applyNumberFormat="1" applyFont="1" applyFill="1" applyBorder="1" applyAlignment="1">
      <alignment vertical="center"/>
    </xf>
    <xf numFmtId="0" fontId="11" fillId="8" borderId="3" xfId="0" applyFont="1" applyFill="1" applyBorder="1" applyAlignment="1">
      <alignment vertical="center"/>
    </xf>
    <xf numFmtId="0" fontId="11" fillId="8" borderId="23" xfId="0" applyFont="1" applyFill="1" applyBorder="1" applyAlignment="1">
      <alignment vertical="center"/>
    </xf>
    <xf numFmtId="49" fontId="14" fillId="7" borderId="24" xfId="0" applyNumberFormat="1" applyFont="1" applyFill="1" applyBorder="1" applyAlignment="1">
      <alignment vertical="center"/>
    </xf>
    <xf numFmtId="0" fontId="0" fillId="0" borderId="3" xfId="0" applyNumberFormat="1" applyFont="1" applyBorder="1" applyAlignment="1"/>
    <xf numFmtId="0" fontId="0" fillId="2" borderId="3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3" borderId="27" xfId="0" applyNumberFormat="1" applyFont="1" applyFill="1" applyBorder="1" applyAlignment="1">
      <alignment vertical="center" wrapText="1"/>
    </xf>
    <xf numFmtId="49" fontId="7" fillId="2" borderId="27" xfId="0" applyNumberFormat="1" applyFont="1" applyFill="1" applyBorder="1" applyAlignment="1">
      <alignment vertical="center" wrapText="1"/>
    </xf>
    <xf numFmtId="49" fontId="14" fillId="7" borderId="4" xfId="0" applyNumberFormat="1" applyFont="1" applyFill="1" applyBorder="1" applyAlignment="1">
      <alignment horizontal="center" vertical="center"/>
    </xf>
    <xf numFmtId="3" fontId="25" fillId="2" borderId="1" xfId="0" applyNumberFormat="1" applyFont="1" applyFill="1" applyBorder="1" applyAlignment="1">
      <alignment vertical="center"/>
    </xf>
    <xf numFmtId="0" fontId="25" fillId="2" borderId="1" xfId="0" applyNumberFormat="1" applyFont="1" applyFill="1" applyBorder="1" applyAlignment="1">
      <alignment vertical="center"/>
    </xf>
    <xf numFmtId="165" fontId="25" fillId="2" borderId="1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41" fontId="25" fillId="7" borderId="25" xfId="7" applyFont="1" applyFill="1" applyBorder="1" applyAlignment="1">
      <alignment vertical="center"/>
    </xf>
    <xf numFmtId="41" fontId="25" fillId="7" borderId="26" xfId="7" applyFont="1" applyFill="1" applyBorder="1" applyAlignment="1">
      <alignment vertical="center"/>
    </xf>
    <xf numFmtId="41" fontId="25" fillId="7" borderId="10" xfId="7" applyFont="1" applyFill="1" applyBorder="1" applyAlignment="1">
      <alignment vertical="center"/>
    </xf>
    <xf numFmtId="41" fontId="25" fillId="7" borderId="11" xfId="7" applyFont="1" applyFill="1" applyBorder="1" applyAlignment="1">
      <alignment vertical="center"/>
    </xf>
    <xf numFmtId="3" fontId="28" fillId="0" borderId="27" xfId="0" applyNumberFormat="1" applyFont="1" applyBorder="1" applyAlignment="1">
      <alignment horizontal="right" vertical="center"/>
    </xf>
    <xf numFmtId="0" fontId="28" fillId="0" borderId="27" xfId="0" applyFont="1" applyBorder="1" applyAlignment="1">
      <alignment horizontal="right" vertical="center"/>
    </xf>
    <xf numFmtId="17" fontId="28" fillId="0" borderId="27" xfId="0" applyNumberFormat="1" applyFont="1" applyBorder="1" applyAlignment="1">
      <alignment horizontal="right" vertical="center"/>
    </xf>
    <xf numFmtId="3" fontId="28" fillId="9" borderId="27" xfId="0" applyNumberFormat="1" applyFont="1" applyFill="1" applyBorder="1" applyAlignment="1">
      <alignment horizontal="right" vertical="center"/>
    </xf>
    <xf numFmtId="0" fontId="21" fillId="0" borderId="27" xfId="1" applyFont="1" applyBorder="1" applyAlignment="1">
      <alignment horizontal="left"/>
    </xf>
    <xf numFmtId="0" fontId="21" fillId="0" borderId="27" xfId="1" applyFont="1" applyBorder="1" applyAlignment="1">
      <alignment horizontal="center"/>
    </xf>
    <xf numFmtId="3" fontId="21" fillId="0" borderId="27" xfId="1" applyNumberFormat="1" applyFont="1" applyBorder="1" applyAlignment="1">
      <alignment horizontal="right"/>
    </xf>
    <xf numFmtId="168" fontId="21" fillId="0" borderId="27" xfId="1" applyNumberFormat="1" applyFont="1" applyBorder="1" applyAlignment="1">
      <alignment horizontal="right"/>
    </xf>
    <xf numFmtId="0" fontId="21" fillId="0" borderId="27" xfId="1" applyFont="1" applyBorder="1"/>
    <xf numFmtId="0" fontId="7" fillId="0" borderId="27" xfId="1" applyFont="1" applyBorder="1" applyAlignment="1">
      <alignment horizontal="left"/>
    </xf>
    <xf numFmtId="0" fontId="7" fillId="0" borderId="27" xfId="1" applyFont="1" applyBorder="1" applyAlignment="1">
      <alignment horizontal="center"/>
    </xf>
    <xf numFmtId="3" fontId="7" fillId="0" borderId="27" xfId="1" applyNumberFormat="1" applyFont="1" applyBorder="1" applyAlignment="1">
      <alignment horizontal="right"/>
    </xf>
    <xf numFmtId="0" fontId="0" fillId="2" borderId="29" xfId="0" applyFont="1" applyFill="1" applyBorder="1" applyAlignment="1"/>
    <xf numFmtId="0" fontId="0" fillId="2" borderId="30" xfId="0" applyFont="1" applyFill="1" applyBorder="1" applyAlignment="1"/>
    <xf numFmtId="0" fontId="0" fillId="0" borderId="28" xfId="0" applyNumberFormat="1" applyFont="1" applyBorder="1" applyAlignment="1"/>
    <xf numFmtId="49" fontId="4" fillId="4" borderId="27" xfId="0" applyNumberFormat="1" applyFont="1" applyFill="1" applyBorder="1" applyAlignment="1">
      <alignment vertical="center"/>
    </xf>
    <xf numFmtId="0" fontId="5" fillId="2" borderId="3" xfId="0" applyFont="1" applyFill="1" applyBorder="1" applyAlignment="1"/>
    <xf numFmtId="3" fontId="5" fillId="2" borderId="3" xfId="0" applyNumberFormat="1" applyFont="1" applyFill="1" applyBorder="1" applyAlignment="1"/>
    <xf numFmtId="49" fontId="4" fillId="4" borderId="31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49" fontId="22" fillId="3" borderId="27" xfId="0" applyNumberFormat="1" applyFont="1" applyFill="1" applyBorder="1" applyAlignment="1">
      <alignment horizontal="center" vertical="center"/>
    </xf>
    <xf numFmtId="49" fontId="22" fillId="3" borderId="27" xfId="0" applyNumberFormat="1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vertical="center"/>
    </xf>
    <xf numFmtId="0" fontId="28" fillId="0" borderId="27" xfId="0" applyFont="1" applyBorder="1" applyAlignment="1">
      <alignment horizontal="center" vertical="center"/>
    </xf>
    <xf numFmtId="3" fontId="28" fillId="0" borderId="27" xfId="0" applyNumberFormat="1" applyFont="1" applyBorder="1" applyAlignment="1">
      <alignment horizontal="center" vertical="center"/>
    </xf>
    <xf numFmtId="3" fontId="28" fillId="0" borderId="27" xfId="0" applyNumberFormat="1" applyFont="1" applyBorder="1" applyAlignment="1">
      <alignment vertical="center"/>
    </xf>
    <xf numFmtId="49" fontId="10" fillId="3" borderId="27" xfId="0" applyNumberFormat="1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vertical="center"/>
    </xf>
    <xf numFmtId="3" fontId="23" fillId="3" borderId="27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wrapText="1"/>
    </xf>
    <xf numFmtId="14" fontId="5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justify" wrapText="1"/>
    </xf>
    <xf numFmtId="0" fontId="5" fillId="2" borderId="3" xfId="0" applyFont="1" applyFill="1" applyBorder="1" applyAlignment="1">
      <alignment horizontal="left"/>
    </xf>
    <xf numFmtId="0" fontId="8" fillId="2" borderId="3" xfId="0" applyFont="1" applyFill="1" applyBorder="1" applyAlignment="1"/>
    <xf numFmtId="0" fontId="27" fillId="0" borderId="27" xfId="0" applyFont="1" applyBorder="1" applyAlignment="1">
      <alignment horizontal="right" vertical="center"/>
    </xf>
    <xf numFmtId="49" fontId="7" fillId="2" borderId="27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/>
    <xf numFmtId="0" fontId="7" fillId="2" borderId="27" xfId="0" applyFont="1" applyFill="1" applyBorder="1" applyAlignment="1"/>
    <xf numFmtId="49" fontId="4" fillId="3" borderId="27" xfId="0" applyNumberFormat="1" applyFont="1" applyFill="1" applyBorder="1" applyAlignment="1">
      <alignment horizontal="center" vertical="center"/>
    </xf>
    <xf numFmtId="49" fontId="4" fillId="3" borderId="27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vertical="center"/>
    </xf>
    <xf numFmtId="0" fontId="5" fillId="2" borderId="27" xfId="0" applyFont="1" applyFill="1" applyBorder="1" applyAlignment="1">
      <alignment horizontal="center" vertical="center"/>
    </xf>
    <xf numFmtId="49" fontId="6" fillId="3" borderId="27" xfId="0" applyNumberFormat="1" applyFont="1" applyFill="1" applyBorder="1" applyAlignment="1">
      <alignment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/>
    </xf>
    <xf numFmtId="49" fontId="22" fillId="3" borderId="27" xfId="0" applyNumberFormat="1" applyFont="1" applyFill="1" applyBorder="1" applyAlignment="1">
      <alignment vertical="center"/>
    </xf>
    <xf numFmtId="49" fontId="4" fillId="4" borderId="32" xfId="0" applyNumberFormat="1" applyFont="1" applyFill="1" applyBorder="1" applyAlignment="1">
      <alignment vertical="center"/>
    </xf>
    <xf numFmtId="0" fontId="4" fillId="4" borderId="33" xfId="0" applyFont="1" applyFill="1" applyBorder="1" applyAlignment="1">
      <alignment vertical="center"/>
    </xf>
    <xf numFmtId="49" fontId="4" fillId="3" borderId="32" xfId="0" applyNumberFormat="1" applyFont="1" applyFill="1" applyBorder="1" applyAlignment="1">
      <alignment vertical="center"/>
    </xf>
    <xf numFmtId="0" fontId="4" fillId="3" borderId="33" xfId="0" applyFont="1" applyFill="1" applyBorder="1" applyAlignment="1">
      <alignment vertical="center"/>
    </xf>
    <xf numFmtId="164" fontId="24" fillId="4" borderId="27" xfId="0" applyNumberFormat="1" applyFont="1" applyFill="1" applyBorder="1" applyAlignment="1">
      <alignment vertical="center"/>
    </xf>
    <xf numFmtId="164" fontId="24" fillId="3" borderId="27" xfId="0" applyNumberFormat="1" applyFont="1" applyFill="1" applyBorder="1" applyAlignment="1">
      <alignment vertical="center"/>
    </xf>
    <xf numFmtId="164" fontId="24" fillId="5" borderId="27" xfId="0" applyNumberFormat="1" applyFont="1" applyFill="1" applyBorder="1" applyAlignment="1">
      <alignment vertical="center"/>
    </xf>
    <xf numFmtId="49" fontId="7" fillId="2" borderId="27" xfId="0" applyNumberFormat="1" applyFont="1" applyFill="1" applyBorder="1" applyAlignment="1">
      <alignment horizontal="right" vertical="center"/>
    </xf>
    <xf numFmtId="49" fontId="19" fillId="8" borderId="12" xfId="0" applyNumberFormat="1" applyFont="1" applyFill="1" applyBorder="1" applyAlignment="1">
      <alignment vertical="center"/>
    </xf>
    <xf numFmtId="49" fontId="19" fillId="8" borderId="13" xfId="0" applyNumberFormat="1" applyFont="1" applyFill="1" applyBorder="1" applyAlignment="1">
      <alignment vertical="center"/>
    </xf>
    <xf numFmtId="49" fontId="7" fillId="2" borderId="27" xfId="0" applyNumberFormat="1" applyFont="1" applyFill="1" applyBorder="1" applyAlignment="1">
      <alignment wrapText="1"/>
    </xf>
    <xf numFmtId="49" fontId="6" fillId="3" borderId="27" xfId="0" applyNumberFormat="1" applyFont="1" applyFill="1" applyBorder="1" applyAlignment="1">
      <alignment wrapText="1"/>
    </xf>
    <xf numFmtId="49" fontId="7" fillId="2" borderId="27" xfId="0" applyNumberFormat="1" applyFont="1" applyFill="1" applyBorder="1" applyAlignment="1"/>
    <xf numFmtId="49" fontId="9" fillId="3" borderId="27" xfId="0" applyNumberFormat="1" applyFont="1" applyFill="1" applyBorder="1" applyAlignment="1">
      <alignment horizontal="center" vertical="center"/>
    </xf>
  </cellXfs>
  <cellStyles count="10">
    <cellStyle name="Millares [0]" xfId="7" builtinId="6"/>
    <cellStyle name="Millares 2" xfId="2"/>
    <cellStyle name="Millares 3" xfId="4"/>
    <cellStyle name="Millares 4" xfId="6"/>
    <cellStyle name="Millares 6 2" xfId="9"/>
    <cellStyle name="Moneda 4" xfId="8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613229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140" zoomScaleNormal="140" workbookViewId="0">
      <selection activeCell="D16" sqref="D16"/>
    </sheetView>
  </sheetViews>
  <sheetFormatPr baseColWidth="10" defaultColWidth="10.85546875" defaultRowHeight="11.25" customHeight="1"/>
  <cols>
    <col min="1" max="1" width="4.42578125" style="1" customWidth="1"/>
    <col min="2" max="2" width="18.28515625" style="1" customWidth="1"/>
    <col min="3" max="3" width="18.140625" style="1" customWidth="1"/>
    <col min="4" max="4" width="11" style="1" customWidth="1"/>
    <col min="5" max="5" width="16.140625" style="1" customWidth="1"/>
    <col min="6" max="6" width="11" style="1" customWidth="1"/>
    <col min="7" max="7" width="14.28515625" style="1" customWidth="1"/>
    <col min="8" max="255" width="10.85546875" style="1" customWidth="1"/>
  </cols>
  <sheetData>
    <row r="1" spans="1:7" ht="15" customHeight="1">
      <c r="A1" s="61"/>
      <c r="B1" s="36"/>
      <c r="C1" s="36"/>
      <c r="D1" s="36"/>
      <c r="E1" s="36"/>
      <c r="F1" s="36"/>
      <c r="G1" s="36"/>
    </row>
    <row r="2" spans="1:7" ht="15" customHeight="1">
      <c r="A2" s="61"/>
      <c r="B2" s="36"/>
      <c r="C2" s="36"/>
      <c r="D2" s="36"/>
      <c r="E2" s="36"/>
      <c r="F2" s="36"/>
      <c r="G2" s="36"/>
    </row>
    <row r="3" spans="1:7" ht="15" customHeight="1">
      <c r="A3" s="61"/>
      <c r="B3" s="36"/>
      <c r="C3" s="36"/>
      <c r="D3" s="36"/>
      <c r="E3" s="36"/>
      <c r="F3" s="36"/>
      <c r="G3" s="36"/>
    </row>
    <row r="4" spans="1:7" ht="15" customHeight="1">
      <c r="A4" s="61"/>
      <c r="B4" s="36"/>
      <c r="C4" s="36"/>
      <c r="D4" s="36"/>
      <c r="E4" s="36"/>
      <c r="F4" s="36"/>
      <c r="G4" s="36"/>
    </row>
    <row r="5" spans="1:7" ht="15" customHeight="1">
      <c r="A5" s="61"/>
      <c r="B5" s="36"/>
      <c r="C5" s="36"/>
      <c r="D5" s="36"/>
      <c r="E5" s="36"/>
      <c r="F5" s="36"/>
      <c r="G5" s="36"/>
    </row>
    <row r="6" spans="1:7" ht="15" customHeight="1">
      <c r="A6" s="61"/>
      <c r="B6" s="36"/>
      <c r="C6" s="36"/>
      <c r="D6" s="36"/>
      <c r="E6" s="36"/>
      <c r="F6" s="36"/>
      <c r="G6" s="36"/>
    </row>
    <row r="7" spans="1:7" ht="15" customHeight="1">
      <c r="A7" s="61"/>
      <c r="B7" s="36"/>
      <c r="C7" s="36"/>
      <c r="D7" s="36"/>
      <c r="E7" s="36"/>
      <c r="F7" s="36"/>
      <c r="G7" s="36"/>
    </row>
    <row r="8" spans="1:7" ht="15" customHeight="1">
      <c r="A8" s="61"/>
      <c r="B8" s="36"/>
      <c r="C8" s="36"/>
      <c r="D8" s="36"/>
      <c r="E8" s="36"/>
      <c r="F8" s="36"/>
      <c r="G8" s="36"/>
    </row>
    <row r="9" spans="1:7" ht="12" customHeight="1">
      <c r="A9" s="61"/>
      <c r="B9" s="38" t="s">
        <v>0</v>
      </c>
      <c r="C9" s="85" t="s">
        <v>69</v>
      </c>
      <c r="D9" s="65"/>
      <c r="E9" s="109" t="s">
        <v>96</v>
      </c>
      <c r="F9" s="109"/>
      <c r="G9" s="49">
        <v>4000</v>
      </c>
    </row>
    <row r="10" spans="1:7" ht="15">
      <c r="A10" s="61"/>
      <c r="B10" s="39" t="s">
        <v>1</v>
      </c>
      <c r="C10" s="50" t="s">
        <v>70</v>
      </c>
      <c r="D10" s="84"/>
      <c r="E10" s="108" t="s">
        <v>2</v>
      </c>
      <c r="F10" s="108"/>
      <c r="G10" s="51" t="s">
        <v>75</v>
      </c>
    </row>
    <row r="11" spans="1:7" ht="14.45" customHeight="1">
      <c r="A11" s="61"/>
      <c r="B11" s="39" t="s">
        <v>3</v>
      </c>
      <c r="C11" s="50" t="s">
        <v>71</v>
      </c>
      <c r="D11" s="84"/>
      <c r="E11" s="108" t="s">
        <v>97</v>
      </c>
      <c r="F11" s="108"/>
      <c r="G11" s="52">
        <v>1000</v>
      </c>
    </row>
    <row r="12" spans="1:7" ht="11.25" customHeight="1">
      <c r="A12" s="61"/>
      <c r="B12" s="39" t="s">
        <v>4</v>
      </c>
      <c r="C12" s="50" t="s">
        <v>72</v>
      </c>
      <c r="D12" s="84"/>
      <c r="E12" s="87" t="s">
        <v>5</v>
      </c>
      <c r="F12" s="88"/>
      <c r="G12" s="52">
        <f>G9*G11*1.19</f>
        <v>4760000</v>
      </c>
    </row>
    <row r="13" spans="1:7" ht="11.25" customHeight="1">
      <c r="A13" s="61"/>
      <c r="B13" s="39" t="s">
        <v>6</v>
      </c>
      <c r="C13" s="105" t="s">
        <v>105</v>
      </c>
      <c r="D13" s="84"/>
      <c r="E13" s="108" t="s">
        <v>7</v>
      </c>
      <c r="F13" s="108"/>
      <c r="G13" s="50" t="s">
        <v>74</v>
      </c>
    </row>
    <row r="14" spans="1:7" ht="18" customHeight="1">
      <c r="A14" s="61"/>
      <c r="B14" s="39" t="s">
        <v>8</v>
      </c>
      <c r="C14" s="105" t="s">
        <v>105</v>
      </c>
      <c r="D14" s="84"/>
      <c r="E14" s="108" t="s">
        <v>9</v>
      </c>
      <c r="F14" s="108"/>
      <c r="G14" s="51" t="s">
        <v>67</v>
      </c>
    </row>
    <row r="15" spans="1:7" ht="13.5" customHeight="1">
      <c r="A15" s="61"/>
      <c r="B15" s="39" t="s">
        <v>10</v>
      </c>
      <c r="C15" s="86" t="s">
        <v>106</v>
      </c>
      <c r="D15" s="84"/>
      <c r="E15" s="110" t="s">
        <v>11</v>
      </c>
      <c r="F15" s="110"/>
      <c r="G15" s="50" t="s">
        <v>73</v>
      </c>
    </row>
    <row r="16" spans="1:7" ht="12" customHeight="1">
      <c r="A16" s="61"/>
      <c r="B16" s="80"/>
      <c r="C16" s="81"/>
      <c r="D16" s="65"/>
      <c r="E16" s="65"/>
      <c r="F16" s="65"/>
      <c r="G16" s="82"/>
    </row>
    <row r="17" spans="1:8" ht="12" customHeight="1">
      <c r="A17" s="61"/>
      <c r="B17" s="111" t="s">
        <v>12</v>
      </c>
      <c r="C17" s="111"/>
      <c r="D17" s="111"/>
      <c r="E17" s="111"/>
      <c r="F17" s="111"/>
      <c r="G17" s="111"/>
    </row>
    <row r="18" spans="1:8" ht="12" customHeight="1">
      <c r="A18" s="61"/>
      <c r="B18" s="65"/>
      <c r="C18" s="83"/>
      <c r="D18" s="83"/>
      <c r="E18" s="83"/>
      <c r="F18" s="65"/>
      <c r="G18" s="65"/>
    </row>
    <row r="19" spans="1:8" ht="12" customHeight="1">
      <c r="A19" s="61"/>
      <c r="B19" s="64" t="s">
        <v>13</v>
      </c>
      <c r="C19" s="69"/>
      <c r="D19" s="69"/>
      <c r="E19" s="69"/>
      <c r="F19" s="69"/>
      <c r="G19" s="69"/>
    </row>
    <row r="20" spans="1:8" ht="24" customHeight="1">
      <c r="A20" s="61"/>
      <c r="B20" s="71" t="s">
        <v>14</v>
      </c>
      <c r="C20" s="71" t="s">
        <v>15</v>
      </c>
      <c r="D20" s="71" t="s">
        <v>63</v>
      </c>
      <c r="E20" s="71" t="s">
        <v>17</v>
      </c>
      <c r="F20" s="71" t="s">
        <v>18</v>
      </c>
      <c r="G20" s="71" t="s">
        <v>19</v>
      </c>
    </row>
    <row r="21" spans="1:8" ht="12.75" customHeight="1">
      <c r="A21" s="61"/>
      <c r="B21" s="53" t="s">
        <v>76</v>
      </c>
      <c r="C21" s="54" t="s">
        <v>20</v>
      </c>
      <c r="D21" s="54">
        <v>8</v>
      </c>
      <c r="E21" s="54" t="s">
        <v>77</v>
      </c>
      <c r="F21" s="55">
        <v>35000</v>
      </c>
      <c r="G21" s="56">
        <f t="shared" ref="G21:G27" si="0">D21*F21</f>
        <v>280000</v>
      </c>
    </row>
    <row r="22" spans="1:8" ht="15">
      <c r="A22" s="61"/>
      <c r="B22" s="53" t="s">
        <v>78</v>
      </c>
      <c r="C22" s="54" t="s">
        <v>20</v>
      </c>
      <c r="D22" s="54">
        <v>4</v>
      </c>
      <c r="E22" s="54" t="s">
        <v>88</v>
      </c>
      <c r="F22" s="55">
        <v>35000</v>
      </c>
      <c r="G22" s="56">
        <f t="shared" si="0"/>
        <v>140000</v>
      </c>
      <c r="H22" s="37"/>
    </row>
    <row r="23" spans="1:8" ht="15">
      <c r="A23" s="61"/>
      <c r="B23" s="57" t="s">
        <v>79</v>
      </c>
      <c r="C23" s="54" t="s">
        <v>20</v>
      </c>
      <c r="D23" s="54">
        <v>6</v>
      </c>
      <c r="E23" s="54" t="s">
        <v>80</v>
      </c>
      <c r="F23" s="55">
        <v>35000</v>
      </c>
      <c r="G23" s="56">
        <f t="shared" si="0"/>
        <v>210000</v>
      </c>
      <c r="H23" s="37"/>
    </row>
    <row r="24" spans="1:8" ht="15">
      <c r="A24" s="61"/>
      <c r="B24" s="57" t="s">
        <v>81</v>
      </c>
      <c r="C24" s="54" t="s">
        <v>20</v>
      </c>
      <c r="D24" s="54">
        <v>4</v>
      </c>
      <c r="E24" s="54" t="s">
        <v>87</v>
      </c>
      <c r="F24" s="55">
        <v>35000</v>
      </c>
      <c r="G24" s="56">
        <f t="shared" si="0"/>
        <v>140000</v>
      </c>
      <c r="H24" s="37"/>
    </row>
    <row r="25" spans="1:8" ht="15">
      <c r="A25" s="61"/>
      <c r="B25" s="57" t="s">
        <v>82</v>
      </c>
      <c r="C25" s="54" t="s">
        <v>20</v>
      </c>
      <c r="D25" s="54">
        <v>5</v>
      </c>
      <c r="E25" s="54" t="s">
        <v>68</v>
      </c>
      <c r="F25" s="55">
        <v>35000</v>
      </c>
      <c r="G25" s="56">
        <f t="shared" si="0"/>
        <v>175000</v>
      </c>
      <c r="H25" s="37"/>
    </row>
    <row r="26" spans="1:8" ht="15">
      <c r="A26" s="61"/>
      <c r="B26" s="57" t="s">
        <v>83</v>
      </c>
      <c r="C26" s="54" t="s">
        <v>20</v>
      </c>
      <c r="D26" s="54">
        <v>4</v>
      </c>
      <c r="E26" s="54" t="s">
        <v>84</v>
      </c>
      <c r="F26" s="55">
        <v>35000</v>
      </c>
      <c r="G26" s="56">
        <f t="shared" si="0"/>
        <v>140000</v>
      </c>
      <c r="H26" s="37"/>
    </row>
    <row r="27" spans="1:8" ht="12.75" customHeight="1">
      <c r="A27" s="61"/>
      <c r="B27" s="57" t="s">
        <v>66</v>
      </c>
      <c r="C27" s="54" t="s">
        <v>86</v>
      </c>
      <c r="D27" s="54">
        <v>30</v>
      </c>
      <c r="E27" s="54" t="s">
        <v>85</v>
      </c>
      <c r="F27" s="55">
        <v>35000</v>
      </c>
      <c r="G27" s="56">
        <f t="shared" si="0"/>
        <v>1050000</v>
      </c>
      <c r="H27" s="37"/>
    </row>
    <row r="28" spans="1:8" ht="12.75" customHeight="1">
      <c r="A28" s="61"/>
      <c r="B28" s="76" t="s">
        <v>21</v>
      </c>
      <c r="C28" s="77"/>
      <c r="D28" s="77"/>
      <c r="E28" s="77"/>
      <c r="F28" s="78"/>
      <c r="G28" s="79">
        <f>SUM(G21:G27)</f>
        <v>2135000</v>
      </c>
    </row>
    <row r="29" spans="1:8" ht="12" customHeight="1">
      <c r="A29" s="61"/>
      <c r="B29" s="65"/>
      <c r="C29" s="65"/>
      <c r="D29" s="65"/>
      <c r="E29" s="65"/>
      <c r="F29" s="66"/>
      <c r="G29" s="66"/>
    </row>
    <row r="30" spans="1:8" ht="12" customHeight="1">
      <c r="A30" s="61"/>
      <c r="B30" s="64" t="s">
        <v>22</v>
      </c>
      <c r="C30" s="68"/>
      <c r="D30" s="68"/>
      <c r="E30" s="68"/>
      <c r="F30" s="69"/>
      <c r="G30" s="69"/>
    </row>
    <row r="31" spans="1:8" ht="24" customHeight="1">
      <c r="A31" s="61"/>
      <c r="B31" s="89" t="s">
        <v>14</v>
      </c>
      <c r="C31" s="90" t="s">
        <v>15</v>
      </c>
      <c r="D31" s="90" t="s">
        <v>16</v>
      </c>
      <c r="E31" s="89" t="s">
        <v>17</v>
      </c>
      <c r="F31" s="90" t="s">
        <v>18</v>
      </c>
      <c r="G31" s="89" t="s">
        <v>19</v>
      </c>
    </row>
    <row r="32" spans="1:8" ht="12" customHeight="1">
      <c r="A32" s="61"/>
      <c r="B32" s="91"/>
      <c r="C32" s="92"/>
      <c r="D32" s="92"/>
      <c r="E32" s="92"/>
      <c r="F32" s="91"/>
      <c r="G32" s="91"/>
    </row>
    <row r="33" spans="1:11" ht="12" customHeight="1">
      <c r="A33" s="61"/>
      <c r="B33" s="93" t="s">
        <v>23</v>
      </c>
      <c r="C33" s="94"/>
      <c r="D33" s="94"/>
      <c r="E33" s="94"/>
      <c r="F33" s="95"/>
      <c r="G33" s="95"/>
    </row>
    <row r="34" spans="1:11" ht="12" customHeight="1">
      <c r="A34" s="61"/>
      <c r="B34" s="65"/>
      <c r="C34" s="65"/>
      <c r="D34" s="65"/>
      <c r="E34" s="65"/>
      <c r="F34" s="66"/>
      <c r="G34" s="66"/>
    </row>
    <row r="35" spans="1:11" ht="12" customHeight="1">
      <c r="A35" s="61"/>
      <c r="B35" s="67" t="s">
        <v>24</v>
      </c>
      <c r="C35" s="68"/>
      <c r="D35" s="68"/>
      <c r="E35" s="68"/>
      <c r="F35" s="69"/>
      <c r="G35" s="69"/>
    </row>
    <row r="36" spans="1:11" ht="24" customHeight="1">
      <c r="A36" s="61"/>
      <c r="B36" s="70" t="s">
        <v>14</v>
      </c>
      <c r="C36" s="70" t="s">
        <v>15</v>
      </c>
      <c r="D36" s="70" t="s">
        <v>64</v>
      </c>
      <c r="E36" s="70" t="s">
        <v>17</v>
      </c>
      <c r="F36" s="71" t="s">
        <v>18</v>
      </c>
      <c r="G36" s="70" t="s">
        <v>19</v>
      </c>
    </row>
    <row r="37" spans="1:11" ht="12.75" customHeight="1">
      <c r="A37" s="61"/>
      <c r="B37" s="53" t="s">
        <v>90</v>
      </c>
      <c r="C37" s="54" t="s">
        <v>99</v>
      </c>
      <c r="D37" s="54">
        <v>1</v>
      </c>
      <c r="E37" s="54" t="s">
        <v>75</v>
      </c>
      <c r="F37" s="55">
        <v>55000</v>
      </c>
      <c r="G37" s="56">
        <f t="shared" ref="G37:G38" si="1">D37*F37</f>
        <v>55000</v>
      </c>
    </row>
    <row r="38" spans="1:11" ht="12.75" customHeight="1">
      <c r="A38" s="61"/>
      <c r="B38" s="53" t="s">
        <v>100</v>
      </c>
      <c r="C38" s="54" t="s">
        <v>99</v>
      </c>
      <c r="D38" s="54">
        <v>3</v>
      </c>
      <c r="E38" s="54" t="s">
        <v>89</v>
      </c>
      <c r="F38" s="55">
        <v>30000</v>
      </c>
      <c r="G38" s="56">
        <f t="shared" si="1"/>
        <v>90000</v>
      </c>
    </row>
    <row r="39" spans="1:11" ht="12.75" customHeight="1">
      <c r="A39" s="61"/>
      <c r="B39" s="76" t="s">
        <v>25</v>
      </c>
      <c r="C39" s="77"/>
      <c r="D39" s="77"/>
      <c r="E39" s="77"/>
      <c r="F39" s="78"/>
      <c r="G39" s="79">
        <f>SUM(G37:G38)</f>
        <v>145000</v>
      </c>
    </row>
    <row r="40" spans="1:11" ht="12" customHeight="1">
      <c r="A40" s="61"/>
      <c r="B40" s="65"/>
      <c r="C40" s="65"/>
      <c r="D40" s="65"/>
      <c r="E40" s="65"/>
      <c r="F40" s="66"/>
      <c r="G40" s="66"/>
    </row>
    <row r="41" spans="1:11" ht="12" customHeight="1">
      <c r="A41" s="61"/>
      <c r="B41" s="67" t="s">
        <v>26</v>
      </c>
      <c r="C41" s="68"/>
      <c r="D41" s="68"/>
      <c r="E41" s="68"/>
      <c r="F41" s="69"/>
      <c r="G41" s="69"/>
    </row>
    <row r="42" spans="1:11" ht="24" customHeight="1">
      <c r="A42" s="61"/>
      <c r="B42" s="71" t="s">
        <v>27</v>
      </c>
      <c r="C42" s="71" t="s">
        <v>28</v>
      </c>
      <c r="D42" s="71" t="s">
        <v>65</v>
      </c>
      <c r="E42" s="71" t="s">
        <v>17</v>
      </c>
      <c r="F42" s="71" t="s">
        <v>18</v>
      </c>
      <c r="G42" s="71" t="s">
        <v>19</v>
      </c>
      <c r="K42" s="35"/>
    </row>
    <row r="43" spans="1:11" ht="12.75" customHeight="1">
      <c r="A43" s="61"/>
      <c r="B43" s="58" t="s">
        <v>98</v>
      </c>
      <c r="C43" s="59" t="s">
        <v>60</v>
      </c>
      <c r="D43" s="59">
        <v>200</v>
      </c>
      <c r="E43" s="59" t="s">
        <v>77</v>
      </c>
      <c r="F43" s="60">
        <v>1140</v>
      </c>
      <c r="G43" s="56">
        <f>D43*F43</f>
        <v>228000</v>
      </c>
      <c r="K43" s="35"/>
    </row>
    <row r="44" spans="1:11" ht="12.75" customHeight="1">
      <c r="A44" s="61"/>
      <c r="B44" s="53" t="s">
        <v>91</v>
      </c>
      <c r="C44" s="54" t="s">
        <v>61</v>
      </c>
      <c r="D44" s="54">
        <v>4</v>
      </c>
      <c r="E44" s="54" t="s">
        <v>87</v>
      </c>
      <c r="F44" s="55">
        <v>10200</v>
      </c>
      <c r="G44" s="56">
        <f t="shared" ref="G44:G50" si="2">F44*D44*1.19</f>
        <v>48552</v>
      </c>
      <c r="K44" s="35"/>
    </row>
    <row r="45" spans="1:11" ht="12.75" customHeight="1">
      <c r="A45" s="61"/>
      <c r="B45" s="53" t="s">
        <v>92</v>
      </c>
      <c r="C45" s="54" t="s">
        <v>61</v>
      </c>
      <c r="D45" s="54">
        <v>2</v>
      </c>
      <c r="E45" s="54" t="s">
        <v>95</v>
      </c>
      <c r="F45" s="55">
        <v>8000</v>
      </c>
      <c r="G45" s="56">
        <f t="shared" si="2"/>
        <v>19040</v>
      </c>
      <c r="K45" s="35"/>
    </row>
    <row r="46" spans="1:11" ht="12.75" customHeight="1">
      <c r="A46" s="61"/>
      <c r="B46" s="53" t="s">
        <v>93</v>
      </c>
      <c r="C46" s="54" t="s">
        <v>61</v>
      </c>
      <c r="D46" s="54">
        <v>2</v>
      </c>
      <c r="E46" s="54" t="s">
        <v>95</v>
      </c>
      <c r="F46" s="55">
        <v>8000</v>
      </c>
      <c r="G46" s="56">
        <f t="shared" si="2"/>
        <v>19040</v>
      </c>
      <c r="K46" s="35"/>
    </row>
    <row r="47" spans="1:11" ht="12.75" customHeight="1">
      <c r="A47" s="61"/>
      <c r="B47" s="53" t="s">
        <v>101</v>
      </c>
      <c r="C47" s="54" t="s">
        <v>60</v>
      </c>
      <c r="D47" s="54">
        <v>2</v>
      </c>
      <c r="E47" s="54" t="s">
        <v>67</v>
      </c>
      <c r="F47" s="55">
        <v>9000</v>
      </c>
      <c r="G47" s="56">
        <f t="shared" si="2"/>
        <v>21420</v>
      </c>
      <c r="K47" s="35"/>
    </row>
    <row r="48" spans="1:11" ht="12.75" customHeight="1">
      <c r="A48" s="61"/>
      <c r="B48" s="53" t="s">
        <v>102</v>
      </c>
      <c r="C48" s="54" t="s">
        <v>61</v>
      </c>
      <c r="D48" s="54">
        <v>3</v>
      </c>
      <c r="E48" s="54" t="s">
        <v>89</v>
      </c>
      <c r="F48" s="55">
        <v>14500</v>
      </c>
      <c r="G48" s="56">
        <f t="shared" si="2"/>
        <v>51765</v>
      </c>
      <c r="K48" s="35"/>
    </row>
    <row r="49" spans="1:11" ht="12.75" customHeight="1">
      <c r="A49" s="61"/>
      <c r="B49" s="53" t="s">
        <v>103</v>
      </c>
      <c r="C49" s="54" t="s">
        <v>61</v>
      </c>
      <c r="D49" s="54">
        <v>4</v>
      </c>
      <c r="E49" s="54" t="s">
        <v>62</v>
      </c>
      <c r="F49" s="55">
        <v>9000</v>
      </c>
      <c r="G49" s="56">
        <f t="shared" si="2"/>
        <v>42840</v>
      </c>
      <c r="K49" s="35"/>
    </row>
    <row r="50" spans="1:11" ht="12.75" customHeight="1">
      <c r="A50" s="61"/>
      <c r="B50" s="53" t="s">
        <v>104</v>
      </c>
      <c r="C50" s="54" t="s">
        <v>61</v>
      </c>
      <c r="D50" s="54">
        <v>1</v>
      </c>
      <c r="E50" s="54" t="s">
        <v>94</v>
      </c>
      <c r="F50" s="55">
        <v>20100</v>
      </c>
      <c r="G50" s="56">
        <f t="shared" si="2"/>
        <v>23919</v>
      </c>
      <c r="K50" s="35"/>
    </row>
    <row r="51" spans="1:11" ht="13.5" customHeight="1">
      <c r="A51" s="61"/>
      <c r="B51" s="97" t="s">
        <v>30</v>
      </c>
      <c r="C51" s="77"/>
      <c r="D51" s="77"/>
      <c r="E51" s="77"/>
      <c r="F51" s="78"/>
      <c r="G51" s="79">
        <f>SUM(G43:G50)</f>
        <v>454576</v>
      </c>
    </row>
    <row r="52" spans="1:11" ht="12" customHeight="1">
      <c r="A52" s="61"/>
      <c r="B52" s="65"/>
      <c r="C52" s="65"/>
      <c r="D52" s="65"/>
      <c r="E52" s="96"/>
      <c r="F52" s="66"/>
      <c r="G52" s="66"/>
    </row>
    <row r="53" spans="1:11" ht="12" customHeight="1">
      <c r="A53" s="61"/>
      <c r="B53" s="67" t="s">
        <v>31</v>
      </c>
      <c r="C53" s="68"/>
      <c r="D53" s="68"/>
      <c r="E53" s="68"/>
      <c r="F53" s="69"/>
      <c r="G53" s="69"/>
    </row>
    <row r="54" spans="1:11" ht="24" customHeight="1">
      <c r="A54" s="61"/>
      <c r="B54" s="70" t="s">
        <v>32</v>
      </c>
      <c r="C54" s="71" t="s">
        <v>28</v>
      </c>
      <c r="D54" s="71" t="s">
        <v>29</v>
      </c>
      <c r="E54" s="70" t="s">
        <v>17</v>
      </c>
      <c r="F54" s="71" t="s">
        <v>18</v>
      </c>
      <c r="G54" s="70" t="s">
        <v>19</v>
      </c>
    </row>
    <row r="55" spans="1:11" ht="12.75" customHeight="1">
      <c r="A55" s="61"/>
      <c r="B55" s="72"/>
      <c r="C55" s="73"/>
      <c r="D55" s="74"/>
      <c r="E55" s="74"/>
      <c r="F55" s="75"/>
      <c r="G55" s="75"/>
    </row>
    <row r="56" spans="1:11" ht="13.5" customHeight="1">
      <c r="A56" s="61"/>
      <c r="B56" s="76" t="s">
        <v>33</v>
      </c>
      <c r="C56" s="77"/>
      <c r="D56" s="77"/>
      <c r="E56" s="77"/>
      <c r="F56" s="78"/>
      <c r="G56" s="79">
        <f>SUM(G55:G55)</f>
        <v>0</v>
      </c>
    </row>
    <row r="57" spans="1:11" ht="12" customHeight="1">
      <c r="A57" s="61"/>
      <c r="B57" s="65"/>
      <c r="C57" s="65"/>
      <c r="D57" s="65"/>
      <c r="E57" s="65"/>
      <c r="F57" s="66"/>
      <c r="G57" s="66"/>
    </row>
    <row r="58" spans="1:11" ht="12" customHeight="1">
      <c r="A58" s="61"/>
      <c r="B58" s="98" t="s">
        <v>34</v>
      </c>
      <c r="C58" s="99"/>
      <c r="D58" s="99"/>
      <c r="E58" s="99"/>
      <c r="F58" s="99"/>
      <c r="G58" s="102">
        <f>G28+G39+G51+G56</f>
        <v>2734576</v>
      </c>
    </row>
    <row r="59" spans="1:11" ht="12" customHeight="1">
      <c r="A59" s="61"/>
      <c r="B59" s="100" t="s">
        <v>35</v>
      </c>
      <c r="C59" s="101"/>
      <c r="D59" s="101"/>
      <c r="E59" s="101"/>
      <c r="F59" s="101"/>
      <c r="G59" s="103">
        <f>G58*0.05</f>
        <v>136728.80000000002</v>
      </c>
    </row>
    <row r="60" spans="1:11" ht="12" customHeight="1">
      <c r="A60" s="61"/>
      <c r="B60" s="98" t="s">
        <v>36</v>
      </c>
      <c r="C60" s="99"/>
      <c r="D60" s="99"/>
      <c r="E60" s="99"/>
      <c r="F60" s="99"/>
      <c r="G60" s="102">
        <f>G59+G58</f>
        <v>2871304.8</v>
      </c>
    </row>
    <row r="61" spans="1:11" ht="12" customHeight="1">
      <c r="A61" s="61"/>
      <c r="B61" s="100" t="s">
        <v>37</v>
      </c>
      <c r="C61" s="101"/>
      <c r="D61" s="101"/>
      <c r="E61" s="101"/>
      <c r="F61" s="101"/>
      <c r="G61" s="103">
        <f>G12</f>
        <v>4760000</v>
      </c>
    </row>
    <row r="62" spans="1:11" ht="12" customHeight="1">
      <c r="A62" s="61"/>
      <c r="B62" s="98" t="s">
        <v>38</v>
      </c>
      <c r="C62" s="99"/>
      <c r="D62" s="99"/>
      <c r="E62" s="99"/>
      <c r="F62" s="99"/>
      <c r="G62" s="104">
        <f>G61-G60</f>
        <v>1888695.2000000002</v>
      </c>
    </row>
    <row r="63" spans="1:11" ht="12" customHeight="1">
      <c r="A63" s="61"/>
      <c r="B63" s="8" t="s">
        <v>39</v>
      </c>
      <c r="C63" s="9"/>
      <c r="D63" s="9"/>
      <c r="E63" s="9"/>
      <c r="F63" s="9"/>
      <c r="G63" s="5"/>
    </row>
    <row r="64" spans="1:11" ht="12.75" customHeight="1" thickBot="1">
      <c r="A64" s="61"/>
      <c r="B64" s="10"/>
      <c r="C64" s="9"/>
      <c r="D64" s="9"/>
      <c r="E64" s="9"/>
      <c r="F64" s="9"/>
      <c r="G64" s="5"/>
    </row>
    <row r="65" spans="1:7" ht="12" customHeight="1">
      <c r="A65" s="61"/>
      <c r="B65" s="21" t="s">
        <v>40</v>
      </c>
      <c r="C65" s="22"/>
      <c r="D65" s="22"/>
      <c r="E65" s="22"/>
      <c r="F65" s="23"/>
      <c r="G65" s="5"/>
    </row>
    <row r="66" spans="1:7" ht="12" customHeight="1">
      <c r="A66" s="61"/>
      <c r="B66" s="24" t="s">
        <v>41</v>
      </c>
      <c r="C66" s="7"/>
      <c r="D66" s="7"/>
      <c r="E66" s="7"/>
      <c r="F66" s="25"/>
      <c r="G66" s="5"/>
    </row>
    <row r="67" spans="1:7" ht="12" customHeight="1">
      <c r="A67" s="61"/>
      <c r="B67" s="24" t="s">
        <v>42</v>
      </c>
      <c r="C67" s="7"/>
      <c r="D67" s="7"/>
      <c r="E67" s="7"/>
      <c r="F67" s="25"/>
      <c r="G67" s="5"/>
    </row>
    <row r="68" spans="1:7" ht="12" customHeight="1">
      <c r="A68" s="61"/>
      <c r="B68" s="24" t="s">
        <v>43</v>
      </c>
      <c r="C68" s="7"/>
      <c r="D68" s="7"/>
      <c r="E68" s="7"/>
      <c r="F68" s="25"/>
      <c r="G68" s="5"/>
    </row>
    <row r="69" spans="1:7" ht="12" customHeight="1">
      <c r="A69" s="61"/>
      <c r="B69" s="24" t="s">
        <v>44</v>
      </c>
      <c r="C69" s="7"/>
      <c r="D69" s="7"/>
      <c r="E69" s="7"/>
      <c r="F69" s="25"/>
      <c r="G69" s="5"/>
    </row>
    <row r="70" spans="1:7" ht="12" customHeight="1">
      <c r="A70" s="61"/>
      <c r="B70" s="24" t="s">
        <v>45</v>
      </c>
      <c r="C70" s="7"/>
      <c r="D70" s="7"/>
      <c r="E70" s="7"/>
      <c r="F70" s="25"/>
      <c r="G70" s="5"/>
    </row>
    <row r="71" spans="1:7" ht="12.75" customHeight="1" thickBot="1">
      <c r="A71" s="61"/>
      <c r="B71" s="26" t="s">
        <v>46</v>
      </c>
      <c r="C71" s="27"/>
      <c r="D71" s="27"/>
      <c r="E71" s="27"/>
      <c r="F71" s="28"/>
      <c r="G71" s="5"/>
    </row>
    <row r="72" spans="1:7" ht="12.75" customHeight="1">
      <c r="A72" s="61"/>
      <c r="B72" s="19"/>
      <c r="C72" s="7"/>
      <c r="D72" s="7"/>
      <c r="E72" s="7"/>
      <c r="F72" s="7"/>
      <c r="G72" s="5"/>
    </row>
    <row r="73" spans="1:7" ht="15" customHeight="1" thickBot="1">
      <c r="A73" s="61"/>
      <c r="B73" s="106" t="s">
        <v>47</v>
      </c>
      <c r="C73" s="107"/>
      <c r="D73" s="18"/>
      <c r="E73" s="2"/>
      <c r="F73" s="2"/>
      <c r="G73" s="5"/>
    </row>
    <row r="74" spans="1:7" ht="12" customHeight="1">
      <c r="A74" s="61"/>
      <c r="B74" s="12" t="s">
        <v>32</v>
      </c>
      <c r="C74" s="40" t="s">
        <v>48</v>
      </c>
      <c r="D74" s="13" t="s">
        <v>49</v>
      </c>
      <c r="E74" s="2"/>
      <c r="F74" s="2"/>
      <c r="G74" s="5"/>
    </row>
    <row r="75" spans="1:7" ht="12" customHeight="1">
      <c r="A75" s="61"/>
      <c r="B75" s="14" t="s">
        <v>50</v>
      </c>
      <c r="C75" s="41">
        <f>G28</f>
        <v>2135000</v>
      </c>
      <c r="D75" s="15">
        <f>(C75/C81)</f>
        <v>0.74356438926302781</v>
      </c>
      <c r="E75" s="2"/>
      <c r="F75" s="2"/>
      <c r="G75" s="5"/>
    </row>
    <row r="76" spans="1:7" ht="12" customHeight="1">
      <c r="A76" s="61"/>
      <c r="B76" s="14" t="s">
        <v>51</v>
      </c>
      <c r="C76" s="42">
        <v>0</v>
      </c>
      <c r="D76" s="15">
        <v>0</v>
      </c>
      <c r="E76" s="2"/>
      <c r="F76" s="2"/>
      <c r="G76" s="5"/>
    </row>
    <row r="77" spans="1:7" ht="12" customHeight="1">
      <c r="A77" s="61"/>
      <c r="B77" s="14" t="s">
        <v>52</v>
      </c>
      <c r="C77" s="41">
        <f>G39</f>
        <v>145000</v>
      </c>
      <c r="D77" s="15">
        <f>(C77/C81)</f>
        <v>5.04996892005335E-2</v>
      </c>
      <c r="E77" s="2"/>
      <c r="F77" s="2"/>
      <c r="G77" s="5"/>
    </row>
    <row r="78" spans="1:7" ht="12" customHeight="1">
      <c r="A78" s="61"/>
      <c r="B78" s="14" t="s">
        <v>27</v>
      </c>
      <c r="C78" s="41">
        <f>G51</f>
        <v>454576</v>
      </c>
      <c r="D78" s="15">
        <f>(C78/C81)</f>
        <v>0.15831687391739116</v>
      </c>
      <c r="E78" s="2"/>
      <c r="F78" s="2"/>
      <c r="G78" s="5"/>
    </row>
    <row r="79" spans="1:7" ht="12" customHeight="1">
      <c r="A79" s="61"/>
      <c r="B79" s="14" t="s">
        <v>53</v>
      </c>
      <c r="C79" s="43">
        <f>G56</f>
        <v>0</v>
      </c>
      <c r="D79" s="15">
        <f>(C79/C81)</f>
        <v>0</v>
      </c>
      <c r="E79" s="4"/>
      <c r="F79" s="4"/>
      <c r="G79" s="5"/>
    </row>
    <row r="80" spans="1:7" ht="12" customHeight="1">
      <c r="A80" s="61"/>
      <c r="B80" s="14" t="s">
        <v>54</v>
      </c>
      <c r="C80" s="43">
        <f>G59</f>
        <v>136728.80000000002</v>
      </c>
      <c r="D80" s="15">
        <f>(C80/C81)</f>
        <v>4.761904761904763E-2</v>
      </c>
      <c r="E80" s="4"/>
      <c r="F80" s="4"/>
      <c r="G80" s="5"/>
    </row>
    <row r="81" spans="1:7" ht="12.75" customHeight="1" thickBot="1">
      <c r="A81" s="61"/>
      <c r="B81" s="16" t="s">
        <v>55</v>
      </c>
      <c r="C81" s="44">
        <f>SUM(C75:C80)</f>
        <v>2871304.8</v>
      </c>
      <c r="D81" s="17">
        <f>SUM(D75:D80)</f>
        <v>1</v>
      </c>
      <c r="E81" s="4"/>
      <c r="F81" s="4"/>
      <c r="G81" s="5"/>
    </row>
    <row r="82" spans="1:7" ht="12" customHeight="1">
      <c r="A82" s="61"/>
      <c r="B82" s="10"/>
      <c r="C82" s="9"/>
      <c r="D82" s="9"/>
      <c r="E82" s="9"/>
      <c r="F82" s="9"/>
      <c r="G82" s="5"/>
    </row>
    <row r="83" spans="1:7" ht="12.75" customHeight="1">
      <c r="A83" s="61"/>
      <c r="B83" s="11"/>
      <c r="C83" s="9"/>
      <c r="D83" s="9"/>
      <c r="E83" s="9"/>
      <c r="F83" s="9"/>
      <c r="G83" s="5"/>
    </row>
    <row r="84" spans="1:7" ht="12" customHeight="1" thickBot="1">
      <c r="A84" s="62"/>
      <c r="B84" s="30"/>
      <c r="C84" s="31" t="s">
        <v>56</v>
      </c>
      <c r="D84" s="32"/>
      <c r="E84" s="33"/>
      <c r="F84" s="3"/>
      <c r="G84" s="5"/>
    </row>
    <row r="85" spans="1:7" ht="12" customHeight="1">
      <c r="A85" s="61"/>
      <c r="B85" s="34" t="s">
        <v>57</v>
      </c>
      <c r="C85" s="45">
        <v>3000</v>
      </c>
      <c r="D85" s="45">
        <v>4000</v>
      </c>
      <c r="E85" s="46">
        <v>5000</v>
      </c>
      <c r="F85" s="29"/>
      <c r="G85" s="6"/>
    </row>
    <row r="86" spans="1:7" ht="12.75" customHeight="1" thickBot="1">
      <c r="A86" s="61"/>
      <c r="B86" s="16" t="s">
        <v>58</v>
      </c>
      <c r="C86" s="47">
        <f>(G60/C85)</f>
        <v>957.10159999999996</v>
      </c>
      <c r="D86" s="47">
        <f>C81/D85</f>
        <v>717.82619999999997</v>
      </c>
      <c r="E86" s="48">
        <f>(G60/E85)</f>
        <v>574.26095999999995</v>
      </c>
      <c r="F86" s="29"/>
      <c r="G86" s="6"/>
    </row>
    <row r="87" spans="1:7" ht="15.6" customHeight="1">
      <c r="A87" s="61"/>
      <c r="B87" s="20" t="s">
        <v>59</v>
      </c>
      <c r="C87" s="7"/>
      <c r="D87" s="7"/>
      <c r="E87" s="7"/>
      <c r="F87" s="7"/>
      <c r="G87" s="7"/>
    </row>
    <row r="88" spans="1:7" ht="11.25" customHeight="1">
      <c r="A88" s="63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OLIVOS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2023-02-10T12:03:14Z</cp:lastPrinted>
  <dcterms:created xsi:type="dcterms:W3CDTF">2020-11-27T12:49:26Z</dcterms:created>
  <dcterms:modified xsi:type="dcterms:W3CDTF">2023-03-17T18:07:48Z</dcterms:modified>
</cp:coreProperties>
</file>