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OLIVOS" sheetId="1" r:id="rId1"/>
  </sheets>
  <definedNames>
    <definedName name="_xlnm.Print_Area" localSheetId="0">OLIVOS!$A$1:$F$90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0" i="1" l="1"/>
  <c r="F53" i="1" l="1"/>
  <c r="F37" i="1" l="1"/>
  <c r="F38" i="1"/>
  <c r="F45" i="1" l="1"/>
  <c r="F46" i="1"/>
  <c r="F47" i="1"/>
  <c r="F48" i="1"/>
  <c r="F50" i="1"/>
  <c r="F23" i="1"/>
  <c r="F24" i="1"/>
  <c r="F25" i="1"/>
  <c r="F26" i="1" l="1"/>
  <c r="F22" i="1" l="1"/>
  <c r="F59" i="1" l="1"/>
  <c r="F52" i="1"/>
  <c r="F44" i="1"/>
  <c r="F21" i="1"/>
  <c r="F20" i="1"/>
  <c r="F54" i="1" l="1"/>
  <c r="B82" i="1" s="1"/>
  <c r="F27" i="1"/>
  <c r="B79" i="1" s="1"/>
  <c r="F60" i="1"/>
  <c r="B83" i="1" s="1"/>
  <c r="F36" i="1"/>
  <c r="F39" i="1" s="1"/>
  <c r="B81" i="1" s="1"/>
  <c r="F11" i="1"/>
  <c r="F65" i="1" s="1"/>
  <c r="F62" i="1" l="1"/>
  <c r="F63" i="1" s="1"/>
  <c r="F64" i="1" l="1"/>
  <c r="C89" i="1" s="1"/>
  <c r="B84" i="1"/>
  <c r="D89" i="1" l="1"/>
  <c r="B89" i="1"/>
  <c r="F66" i="1"/>
  <c r="B85" i="1"/>
  <c r="C84" i="1" s="1"/>
  <c r="C82" i="1" l="1"/>
  <c r="C81" i="1"/>
  <c r="C83" i="1"/>
  <c r="C79" i="1"/>
  <c r="C85" i="1" l="1"/>
</calcChain>
</file>

<file path=xl/sharedStrings.xml><?xml version="1.0" encoding="utf-8"?>
<sst xmlns="http://schemas.openxmlformats.org/spreadsheetml/2006/main" count="153" uniqueCount="111">
  <si>
    <t>RUBRO O CULTIVO</t>
  </si>
  <si>
    <t>Olivo</t>
  </si>
  <si>
    <t>VARIEDAD</t>
  </si>
  <si>
    <t>Sevillana</t>
  </si>
  <si>
    <t>FECHA ESTIMADA  PRECIO VENTA</t>
  </si>
  <si>
    <t>Septiembre - Noviembre</t>
  </si>
  <si>
    <t>NIVEL TECNOLÓGICO</t>
  </si>
  <si>
    <t>Medio bajo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</si>
  <si>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</si>
  <si>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</si>
  <si>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</si>
  <si>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</si>
  <si>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</si>
  <si>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</si>
  <si>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</si>
  <si>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</si>
  <si>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San Nicolás, Chillán, Portezuelo</t>
  </si>
  <si>
    <t>FECHA DE COSECHA</t>
  </si>
  <si>
    <t>Mayo - Junio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</si>
  <si>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</si>
  <si>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</si>
  <si>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</si>
  <si>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</si>
  <si>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</si>
  <si>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</si>
  <si>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</si>
  <si>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</si>
  <si>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</si>
  <si>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</si>
  <si>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</si>
  <si>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Limpieza</t>
  </si>
  <si>
    <t>jh</t>
  </si>
  <si>
    <t xml:space="preserve">Jul - Ago </t>
  </si>
  <si>
    <t>Control Maleza</t>
  </si>
  <si>
    <t xml:space="preserve">Ago - Nov </t>
  </si>
  <si>
    <t>Control conchuela</t>
  </si>
  <si>
    <t>Sep - Oct - Nov</t>
  </si>
  <si>
    <t>Manejo invernal insectos</t>
  </si>
  <si>
    <t>Ago - Sept</t>
  </si>
  <si>
    <t xml:space="preserve">Manejo floración y riego </t>
  </si>
  <si>
    <t>Sept - Dic</t>
  </si>
  <si>
    <t>Fertilización</t>
  </si>
  <si>
    <t>Jul - Oct - Ene</t>
  </si>
  <si>
    <t>Cosecha</t>
  </si>
  <si>
    <t>kg</t>
  </si>
  <si>
    <t xml:space="preserve">Sept </t>
  </si>
  <si>
    <t>JORNADAS ANIMAL</t>
  </si>
  <si>
    <t>Subtotal Jornadas Animal</t>
  </si>
  <si>
    <t>MAQUINARIA</t>
  </si>
  <si>
    <t>Aradura</t>
  </si>
  <si>
    <t>Rastraje</t>
  </si>
  <si>
    <t>Pulverizadora</t>
  </si>
  <si>
    <t>Ago - Oct</t>
  </si>
  <si>
    <t>Subtotal Costo Maquinaria</t>
  </si>
  <si>
    <t>INSUMOS</t>
  </si>
  <si>
    <t>Insumos</t>
  </si>
  <si>
    <t>Unidad (Kg/l/u)</t>
  </si>
  <si>
    <t>FERTILIZANTES</t>
  </si>
  <si>
    <t>Jul - Ago</t>
  </si>
  <si>
    <t>Defender Calcio</t>
  </si>
  <si>
    <t>lt</t>
  </si>
  <si>
    <t>Defender Boro</t>
  </si>
  <si>
    <t>Oct</t>
  </si>
  <si>
    <t>Defender Zinc</t>
  </si>
  <si>
    <t xml:space="preserve">Oct - Mar </t>
  </si>
  <si>
    <t>Frutaliv</t>
  </si>
  <si>
    <t>FUNGICIDA</t>
  </si>
  <si>
    <t>Sevin XLR Plus 480</t>
  </si>
  <si>
    <t>May - Jun</t>
  </si>
  <si>
    <t>INSECTICIDA</t>
  </si>
  <si>
    <t>Aceite Miscible</t>
  </si>
  <si>
    <t>Troya 4EC</t>
  </si>
  <si>
    <t xml:space="preserve">Ago  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</si>
  <si>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</si>
  <si>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</si>
  <si>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</si>
  <si>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</si>
  <si>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</si>
  <si>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</si>
  <si>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</si>
  <si>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</si>
  <si>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</si>
  <si>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</si>
  <si>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</si>
  <si>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</si>
  <si>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</si>
  <si>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</si>
  <si>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</si>
  <si>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</si>
  <si>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</si>
  <si>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</si>
  <si>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</si>
  <si>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</si>
  <si>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</si>
  <si>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</si>
  <si>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</si>
  <si>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</si>
  <si>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</si>
  <si>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</si>
  <si>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</si>
  <si>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(*): Este valor representa el valor mìnimo de venta del producto</t>
  </si>
  <si>
    <t>jm</t>
  </si>
  <si>
    <t>n/a</t>
  </si>
  <si>
    <t>Subtotal Mano de Obra</t>
  </si>
  <si>
    <t>$/Kg</t>
  </si>
  <si>
    <t>Rendimiento (Kg/Ha)</t>
  </si>
  <si>
    <t>Costo unitario ($/Kg) (*)</t>
  </si>
  <si>
    <t>RENDIMIENTO (Kg/Há)</t>
  </si>
  <si>
    <t>PRECIO ESPERADO ($/Kg)</t>
  </si>
  <si>
    <t>Fosfato Diamónico</t>
  </si>
  <si>
    <t>Cantidad / 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</si>
</sst>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0.0"/>
    <numFmt numFmtId="168" formatCode="_ [$$-340A]* #,##0.00_ ;_ [$$-340A]* \-#,##0.00_ ;_ [$$-340A]* &quot;-&quot;??_ ;_ @_ "/>
    <numFmt numFmtId="170" formatCode="[$$-340A]#,##0;[$$-340A]\-#,##0"/>
    <numFmt numFmtId="171" formatCode="[$$-340A]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165" fontId="9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43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3" borderId="53" xfId="0" applyNumberFormat="1" applyFont="1" applyFill="1" applyBorder="1" applyAlignment="1">
      <alignment horizontal="center" vertical="center"/>
    </xf>
    <xf numFmtId="49" fontId="6" fillId="3" borderId="53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0" fontId="1" fillId="0" borderId="0" xfId="0" applyNumberFormat="1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49" fontId="6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/>
    </xf>
    <xf numFmtId="3" fontId="1" fillId="2" borderId="5" xfId="0" applyNumberFormat="1" applyFont="1" applyFill="1" applyBorder="1" applyAlignment="1">
      <alignment horizontal="justify" vertical="center"/>
    </xf>
    <xf numFmtId="49" fontId="1" fillId="2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17" fontId="1" fillId="2" borderId="5" xfId="0" applyNumberFormat="1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justify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0" xfId="0" applyFont="1" applyFill="1" applyBorder="1" applyAlignment="1">
      <alignment horizontal="justify" vertical="center"/>
    </xf>
    <xf numFmtId="0" fontId="1" fillId="0" borderId="0" xfId="0" applyNumberFormat="1" applyFont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/>
    </xf>
    <xf numFmtId="0" fontId="1" fillId="2" borderId="12" xfId="0" applyFont="1" applyFill="1" applyBorder="1" applyAlignment="1">
      <alignment horizontal="justify" vertical="center"/>
    </xf>
    <xf numFmtId="49" fontId="2" fillId="3" borderId="12" xfId="0" applyNumberFormat="1" applyFont="1" applyFill="1" applyBorder="1" applyAlignment="1">
      <alignment horizontal="justify" vertical="center"/>
    </xf>
    <xf numFmtId="0" fontId="2" fillId="3" borderId="12" xfId="0" applyFont="1" applyFill="1" applyBorder="1" applyAlignment="1">
      <alignment horizontal="justify" vertical="center"/>
    </xf>
    <xf numFmtId="0" fontId="1" fillId="2" borderId="14" xfId="0" applyFont="1" applyFill="1" applyBorder="1" applyAlignment="1">
      <alignment horizontal="justify" vertical="center"/>
    </xf>
    <xf numFmtId="0" fontId="1" fillId="2" borderId="15" xfId="0" applyFont="1" applyFill="1" applyBorder="1" applyAlignment="1">
      <alignment horizontal="justify" vertical="center"/>
    </xf>
    <xf numFmtId="3" fontId="1" fillId="2" borderId="15" xfId="0" applyNumberFormat="1" applyFont="1" applyFill="1" applyBorder="1" applyAlignment="1">
      <alignment horizontal="justify" vertical="center"/>
    </xf>
    <xf numFmtId="49" fontId="6" fillId="5" borderId="12" xfId="0" applyNumberFormat="1" applyFont="1" applyFill="1" applyBorder="1" applyAlignment="1">
      <alignment horizontal="justify" vertical="center"/>
    </xf>
    <xf numFmtId="0" fontId="1" fillId="2" borderId="13" xfId="0" applyFont="1" applyFill="1" applyBorder="1" applyAlignment="1">
      <alignment horizontal="justify" vertical="center"/>
    </xf>
    <xf numFmtId="49" fontId="1" fillId="2" borderId="50" xfId="0" applyNumberFormat="1" applyFont="1" applyFill="1" applyBorder="1" applyAlignment="1">
      <alignment horizontal="justify" vertical="center" wrapText="1"/>
    </xf>
    <xf numFmtId="0" fontId="1" fillId="2" borderId="50" xfId="0" applyNumberFormat="1" applyFont="1" applyFill="1" applyBorder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/>
    </xf>
    <xf numFmtId="0" fontId="1" fillId="10" borderId="18" xfId="0" applyNumberFormat="1" applyFont="1" applyFill="1" applyBorder="1" applyAlignment="1">
      <alignment horizontal="justify" vertical="center"/>
    </xf>
    <xf numFmtId="0" fontId="1" fillId="10" borderId="0" xfId="0" applyFont="1" applyFill="1" applyAlignment="1">
      <alignment horizontal="justify" vertical="center"/>
    </xf>
    <xf numFmtId="49" fontId="1" fillId="10" borderId="50" xfId="0" applyNumberFormat="1" applyFont="1" applyFill="1" applyBorder="1" applyAlignment="1">
      <alignment horizontal="justify" vertical="center"/>
    </xf>
    <xf numFmtId="0" fontId="1" fillId="10" borderId="50" xfId="0" applyNumberFormat="1" applyFont="1" applyFill="1" applyBorder="1" applyAlignment="1">
      <alignment horizontal="justify" vertical="center"/>
    </xf>
    <xf numFmtId="167" fontId="1" fillId="10" borderId="50" xfId="0" applyNumberFormat="1" applyFont="1" applyFill="1" applyBorder="1" applyAlignment="1">
      <alignment horizontal="justify" vertical="center"/>
    </xf>
    <xf numFmtId="49" fontId="3" fillId="10" borderId="54" xfId="0" applyNumberFormat="1" applyFont="1" applyFill="1" applyBorder="1" applyAlignment="1">
      <alignment horizontal="justify" vertical="center"/>
    </xf>
    <xf numFmtId="49" fontId="3" fillId="10" borderId="18" xfId="0" applyNumberFormat="1" applyFont="1" applyFill="1" applyBorder="1" applyAlignment="1">
      <alignment horizontal="justify" vertical="center"/>
    </xf>
    <xf numFmtId="49" fontId="3" fillId="10" borderId="51" xfId="0" applyNumberFormat="1" applyFont="1" applyFill="1" applyBorder="1" applyAlignment="1">
      <alignment horizontal="justify" vertical="center"/>
    </xf>
    <xf numFmtId="0" fontId="1" fillId="10" borderId="50" xfId="0" applyFont="1" applyFill="1" applyBorder="1" applyAlignment="1">
      <alignment horizontal="justify" vertical="center"/>
    </xf>
    <xf numFmtId="49" fontId="4" fillId="5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2" fillId="3" borderId="16" xfId="0" applyNumberFormat="1" applyFont="1" applyFill="1" applyBorder="1" applyAlignment="1">
      <alignment horizontal="justify" vertical="center"/>
    </xf>
    <xf numFmtId="0" fontId="2" fillId="3" borderId="16" xfId="0" applyFont="1" applyFill="1" applyBorder="1" applyAlignment="1">
      <alignment horizontal="justify" vertical="center"/>
    </xf>
    <xf numFmtId="0" fontId="1" fillId="2" borderId="20" xfId="0" applyFont="1" applyFill="1" applyBorder="1" applyAlignment="1">
      <alignment horizontal="justify" vertical="center"/>
    </xf>
    <xf numFmtId="3" fontId="1" fillId="2" borderId="20" xfId="0" applyNumberFormat="1" applyFont="1" applyFill="1" applyBorder="1" applyAlignment="1">
      <alignment horizontal="justify" vertical="center"/>
    </xf>
    <xf numFmtId="49" fontId="6" fillId="5" borderId="21" xfId="0" applyNumberFormat="1" applyFont="1" applyFill="1" applyBorder="1" applyAlignment="1">
      <alignment horizontal="justify" vertical="center"/>
    </xf>
    <xf numFmtId="0" fontId="6" fillId="5" borderId="22" xfId="0" applyFont="1" applyFill="1" applyBorder="1" applyAlignment="1">
      <alignment horizontal="justify" vertical="center"/>
    </xf>
    <xf numFmtId="49" fontId="6" fillId="3" borderId="24" xfId="0" applyNumberFormat="1" applyFont="1" applyFill="1" applyBorder="1" applyAlignment="1">
      <alignment horizontal="justify" vertical="center"/>
    </xf>
    <xf numFmtId="0" fontId="6" fillId="3" borderId="12" xfId="0" applyFont="1" applyFill="1" applyBorder="1" applyAlignment="1">
      <alignment horizontal="justify" vertical="center"/>
    </xf>
    <xf numFmtId="49" fontId="6" fillId="5" borderId="24" xfId="0" applyNumberFormat="1" applyFont="1" applyFill="1" applyBorder="1" applyAlignment="1">
      <alignment horizontal="justify" vertical="center"/>
    </xf>
    <xf numFmtId="0" fontId="6" fillId="5" borderId="12" xfId="0" applyFont="1" applyFill="1" applyBorder="1" applyAlignment="1">
      <alignment horizontal="justify" vertical="center"/>
    </xf>
    <xf numFmtId="49" fontId="6" fillId="5" borderId="26" xfId="0" applyNumberFormat="1" applyFont="1" applyFill="1" applyBorder="1" applyAlignment="1">
      <alignment horizontal="justify" vertical="center"/>
    </xf>
    <xf numFmtId="0" fontId="6" fillId="5" borderId="27" xfId="0" applyFont="1" applyFill="1" applyBorder="1" applyAlignment="1">
      <alignment horizontal="justify" vertical="center"/>
    </xf>
    <xf numFmtId="49" fontId="1" fillId="2" borderId="18" xfId="0" applyNumberFormat="1" applyFont="1" applyFill="1" applyBorder="1" applyAlignment="1">
      <alignment horizontal="justify" vertical="center"/>
    </xf>
    <xf numFmtId="0" fontId="6" fillId="2" borderId="18" xfId="0" applyFont="1" applyFill="1" applyBorder="1" applyAlignment="1">
      <alignment horizontal="justify" vertical="center"/>
    </xf>
    <xf numFmtId="166" fontId="6" fillId="2" borderId="18" xfId="0" applyNumberFormat="1" applyFont="1" applyFill="1" applyBorder="1" applyAlignment="1">
      <alignment horizontal="justify" vertical="center"/>
    </xf>
    <xf numFmtId="0" fontId="1" fillId="2" borderId="18" xfId="0" applyFont="1" applyFill="1" applyBorder="1" applyAlignment="1">
      <alignment horizontal="justify" vertical="center"/>
    </xf>
    <xf numFmtId="0" fontId="1" fillId="9" borderId="38" xfId="0" applyFont="1" applyFill="1" applyBorder="1" applyAlignment="1">
      <alignment horizontal="justify" vertical="center"/>
    </xf>
    <xf numFmtId="0" fontId="1" fillId="7" borderId="18" xfId="0" applyFont="1" applyFill="1" applyBorder="1" applyAlignment="1">
      <alignment horizontal="justify" vertical="center"/>
    </xf>
    <xf numFmtId="49" fontId="3" fillId="8" borderId="29" xfId="0" applyNumberFormat="1" applyFont="1" applyFill="1" applyBorder="1" applyAlignment="1">
      <alignment horizontal="justify" vertical="center"/>
    </xf>
    <xf numFmtId="49" fontId="3" fillId="8" borderId="19" xfId="0" applyNumberFormat="1" applyFont="1" applyFill="1" applyBorder="1" applyAlignment="1">
      <alignment horizontal="justify" vertical="center"/>
    </xf>
    <xf numFmtId="49" fontId="1" fillId="8" borderId="30" xfId="0" applyNumberFormat="1" applyFont="1" applyFill="1" applyBorder="1" applyAlignment="1">
      <alignment horizontal="justify" vertical="center"/>
    </xf>
    <xf numFmtId="49" fontId="3" fillId="2" borderId="31" xfId="0" applyNumberFormat="1" applyFont="1" applyFill="1" applyBorder="1" applyAlignment="1">
      <alignment horizontal="justify" vertical="center"/>
    </xf>
    <xf numFmtId="9" fontId="1" fillId="2" borderId="32" xfId="0" applyNumberFormat="1" applyFont="1" applyFill="1" applyBorder="1" applyAlignment="1">
      <alignment horizontal="justify" vertical="center"/>
    </xf>
    <xf numFmtId="0" fontId="6" fillId="7" borderId="18" xfId="0" applyFont="1" applyFill="1" applyBorder="1" applyAlignment="1">
      <alignment horizontal="justify" vertical="center"/>
    </xf>
    <xf numFmtId="49" fontId="3" fillId="8" borderId="33" xfId="0" applyNumberFormat="1" applyFont="1" applyFill="1" applyBorder="1" applyAlignment="1">
      <alignment horizontal="justify" vertical="center"/>
    </xf>
    <xf numFmtId="9" fontId="3" fillId="8" borderId="35" xfId="0" applyNumberFormat="1" applyFont="1" applyFill="1" applyBorder="1" applyAlignment="1">
      <alignment horizontal="justify" vertical="center"/>
    </xf>
    <xf numFmtId="0" fontId="6" fillId="7" borderId="17" xfId="0" applyFont="1" applyFill="1" applyBorder="1" applyAlignment="1">
      <alignment horizontal="justify" vertical="center"/>
    </xf>
    <xf numFmtId="49" fontId="3" fillId="8" borderId="47" xfId="0" applyNumberFormat="1" applyFont="1" applyFill="1" applyBorder="1" applyAlignment="1">
      <alignment horizontal="justify" vertical="center"/>
    </xf>
    <xf numFmtId="165" fontId="3" fillId="8" borderId="48" xfId="1" applyFont="1" applyFill="1" applyBorder="1" applyAlignment="1">
      <alignment horizontal="justify" vertical="center"/>
    </xf>
    <xf numFmtId="165" fontId="3" fillId="8" borderId="49" xfId="1" applyFont="1" applyFill="1" applyBorder="1" applyAlignment="1">
      <alignment horizontal="justify" vertical="center"/>
    </xf>
    <xf numFmtId="0" fontId="3" fillId="7" borderId="18" xfId="0" applyFont="1" applyFill="1" applyBorder="1" applyAlignment="1">
      <alignment horizontal="justify" vertical="center"/>
    </xf>
    <xf numFmtId="166" fontId="3" fillId="2" borderId="18" xfId="0" applyNumberFormat="1" applyFont="1" applyFill="1" applyBorder="1" applyAlignment="1">
      <alignment horizontal="justify" vertical="center"/>
    </xf>
    <xf numFmtId="49" fontId="3" fillId="8" borderId="33" xfId="0" applyNumberFormat="1" applyFont="1" applyFill="1" applyBorder="1" applyAlignment="1">
      <alignment horizontal="justify" vertical="center" wrapText="1"/>
    </xf>
    <xf numFmtId="0" fontId="1" fillId="0" borderId="18" xfId="0" applyNumberFormat="1" applyFont="1" applyBorder="1" applyAlignment="1">
      <alignment horizontal="center" vertical="center"/>
    </xf>
    <xf numFmtId="168" fontId="1" fillId="2" borderId="5" xfId="0" applyNumberFormat="1" applyFont="1" applyFill="1" applyBorder="1" applyAlignment="1">
      <alignment horizontal="justify" vertical="center"/>
    </xf>
    <xf numFmtId="49" fontId="2" fillId="3" borderId="61" xfId="0" applyNumberFormat="1" applyFont="1" applyFill="1" applyBorder="1" applyAlignment="1">
      <alignment horizontal="justify" vertical="center"/>
    </xf>
    <xf numFmtId="49" fontId="2" fillId="3" borderId="63" xfId="0" applyNumberFormat="1" applyFont="1" applyFill="1" applyBorder="1" applyAlignment="1">
      <alignment horizontal="justify" vertical="center"/>
    </xf>
    <xf numFmtId="49" fontId="2" fillId="3" borderId="62" xfId="0" applyNumberFormat="1" applyFont="1" applyFill="1" applyBorder="1" applyAlignment="1">
      <alignment horizontal="justify" vertical="center"/>
    </xf>
    <xf numFmtId="49" fontId="2" fillId="3" borderId="64" xfId="0" applyNumberFormat="1" applyFont="1" applyFill="1" applyBorder="1" applyAlignment="1">
      <alignment horizontal="justify" vertical="center"/>
    </xf>
    <xf numFmtId="49" fontId="2" fillId="3" borderId="65" xfId="0" applyNumberFormat="1" applyFont="1" applyFill="1" applyBorder="1" applyAlignment="1">
      <alignment horizontal="justify" vertical="center"/>
    </xf>
    <xf numFmtId="49" fontId="2" fillId="3" borderId="66" xfId="0" applyNumberFormat="1" applyFont="1" applyFill="1" applyBorder="1" applyAlignment="1">
      <alignment horizontal="justify" vertical="center"/>
    </xf>
    <xf numFmtId="49" fontId="1" fillId="2" borderId="42" xfId="0" applyNumberFormat="1" applyFont="1" applyFill="1" applyBorder="1" applyAlignment="1">
      <alignment horizontal="justify" vertical="center"/>
    </xf>
    <xf numFmtId="49" fontId="1" fillId="2" borderId="18" xfId="0" applyNumberFormat="1" applyFont="1" applyFill="1" applyBorder="1" applyAlignment="1">
      <alignment horizontal="justify" vertical="center"/>
    </xf>
    <xf numFmtId="49" fontId="1" fillId="2" borderId="43" xfId="0" applyNumberFormat="1" applyFont="1" applyFill="1" applyBorder="1" applyAlignment="1">
      <alignment horizontal="justify" vertical="center"/>
    </xf>
    <xf numFmtId="49" fontId="1" fillId="2" borderId="44" xfId="0" applyNumberFormat="1" applyFont="1" applyFill="1" applyBorder="1" applyAlignment="1">
      <alignment horizontal="justify" vertical="center"/>
    </xf>
    <xf numFmtId="49" fontId="1" fillId="2" borderId="45" xfId="0" applyNumberFormat="1" applyFont="1" applyFill="1" applyBorder="1" applyAlignment="1">
      <alignment horizontal="justify" vertical="center"/>
    </xf>
    <xf numFmtId="49" fontId="1" fillId="2" borderId="46" xfId="0" applyNumberFormat="1" applyFont="1" applyFill="1" applyBorder="1" applyAlignment="1">
      <alignment horizontal="justify" vertical="center"/>
    </xf>
    <xf numFmtId="49" fontId="1" fillId="2" borderId="40" xfId="0" applyNumberFormat="1" applyFont="1" applyFill="1" applyBorder="1" applyAlignment="1">
      <alignment horizontal="justify" vertical="center"/>
    </xf>
    <xf numFmtId="49" fontId="4" fillId="9" borderId="36" xfId="0" applyNumberFormat="1" applyFont="1" applyFill="1" applyBorder="1" applyAlignment="1">
      <alignment horizontal="justify" vertical="center"/>
    </xf>
    <xf numFmtId="0" fontId="3" fillId="9" borderId="37" xfId="0" applyFont="1" applyFill="1" applyBorder="1" applyAlignment="1">
      <alignment horizontal="justify" vertical="center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6" fillId="3" borderId="5" xfId="0" applyNumberFormat="1" applyFont="1" applyFill="1" applyBorder="1" applyAlignment="1">
      <alignment horizontal="justify" vertical="center" wrapText="1"/>
    </xf>
    <xf numFmtId="0" fontId="6" fillId="4" borderId="5" xfId="0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49" fontId="7" fillId="3" borderId="5" xfId="0" applyNumberFormat="1" applyFont="1" applyFill="1" applyBorder="1" applyAlignment="1">
      <alignment horizontal="justify" vertical="center"/>
    </xf>
    <xf numFmtId="0" fontId="7" fillId="4" borderId="5" xfId="0" applyFont="1" applyFill="1" applyBorder="1" applyAlignment="1">
      <alignment horizontal="justify" vertical="center"/>
    </xf>
    <xf numFmtId="49" fontId="3" fillId="10" borderId="50" xfId="0" applyNumberFormat="1" applyFont="1" applyFill="1" applyBorder="1" applyAlignment="1">
      <alignment horizontal="justify" vertical="center" wrapText="1"/>
    </xf>
    <xf numFmtId="49" fontId="6" fillId="5" borderId="55" xfId="0" applyNumberFormat="1" applyFont="1" applyFill="1" applyBorder="1" applyAlignment="1">
      <alignment horizontal="justify" vertical="center"/>
    </xf>
    <xf numFmtId="49" fontId="6" fillId="5" borderId="56" xfId="0" applyNumberFormat="1" applyFont="1" applyFill="1" applyBorder="1" applyAlignment="1">
      <alignment horizontal="justify" vertical="center"/>
    </xf>
    <xf numFmtId="49" fontId="6" fillId="5" borderId="57" xfId="0" applyNumberFormat="1" applyFont="1" applyFill="1" applyBorder="1" applyAlignment="1">
      <alignment horizontal="justify" vertical="center"/>
    </xf>
    <xf numFmtId="49" fontId="6" fillId="5" borderId="58" xfId="0" applyNumberFormat="1" applyFont="1" applyFill="1" applyBorder="1" applyAlignment="1">
      <alignment horizontal="justify" vertical="center"/>
    </xf>
    <xf numFmtId="49" fontId="6" fillId="5" borderId="59" xfId="0" applyNumberFormat="1" applyFont="1" applyFill="1" applyBorder="1" applyAlignment="1">
      <alignment horizontal="justify" vertical="center"/>
    </xf>
    <xf numFmtId="49" fontId="6" fillId="5" borderId="60" xfId="0" applyNumberFormat="1" applyFont="1" applyFill="1" applyBorder="1" applyAlignment="1">
      <alignment horizontal="justify" vertical="center"/>
    </xf>
    <xf numFmtId="49" fontId="1" fillId="2" borderId="61" xfId="0" applyNumberFormat="1" applyFont="1" applyFill="1" applyBorder="1" applyAlignment="1">
      <alignment horizontal="justify" vertical="center"/>
    </xf>
    <xf numFmtId="49" fontId="1" fillId="2" borderId="62" xfId="0" applyNumberFormat="1" applyFont="1" applyFill="1" applyBorder="1" applyAlignment="1">
      <alignment horizontal="justify" vertical="center"/>
    </xf>
    <xf numFmtId="49" fontId="3" fillId="2" borderId="39" xfId="0" applyNumberFormat="1" applyFont="1" applyFill="1" applyBorder="1" applyAlignment="1">
      <alignment horizontal="justify" vertical="center"/>
    </xf>
    <xf numFmtId="49" fontId="3" fillId="2" borderId="40" xfId="0" applyNumberFormat="1" applyFont="1" applyFill="1" applyBorder="1" applyAlignment="1">
      <alignment horizontal="justify" vertical="center"/>
    </xf>
    <xf numFmtId="49" fontId="3" fillId="2" borderId="41" xfId="0" applyNumberFormat="1" applyFont="1" applyFill="1" applyBorder="1" applyAlignment="1">
      <alignment horizontal="justify" vertical="center"/>
    </xf>
    <xf numFmtId="49" fontId="4" fillId="9" borderId="67" xfId="0" applyNumberFormat="1" applyFont="1" applyFill="1" applyBorder="1" applyAlignment="1">
      <alignment horizontal="justify" vertical="center"/>
    </xf>
    <xf numFmtId="49" fontId="4" fillId="9" borderId="45" xfId="0" applyNumberFormat="1" applyFont="1" applyFill="1" applyBorder="1" applyAlignment="1">
      <alignment horizontal="justify" vertical="center"/>
    </xf>
    <xf numFmtId="49" fontId="4" fillId="9" borderId="68" xfId="0" applyNumberFormat="1" applyFont="1" applyFill="1" applyBorder="1" applyAlignment="1">
      <alignment horizontal="justify" vertical="center"/>
    </xf>
    <xf numFmtId="170" fontId="3" fillId="8" borderId="34" xfId="1" applyNumberFormat="1" applyFont="1" applyFill="1" applyBorder="1" applyAlignment="1">
      <alignment horizontal="justify" vertical="center"/>
    </xf>
    <xf numFmtId="170" fontId="3" fillId="8" borderId="35" xfId="1" applyNumberFormat="1" applyFont="1" applyFill="1" applyBorder="1" applyAlignment="1">
      <alignment horizontal="justify" vertical="center"/>
    </xf>
    <xf numFmtId="170" fontId="1" fillId="2" borderId="5" xfId="1" applyNumberFormat="1" applyFont="1" applyFill="1" applyBorder="1" applyAlignment="1">
      <alignment horizontal="justify" vertical="center"/>
    </xf>
    <xf numFmtId="171" fontId="1" fillId="10" borderId="50" xfId="0" applyNumberFormat="1" applyFont="1" applyFill="1" applyBorder="1" applyAlignment="1">
      <alignment horizontal="justify" vertical="center"/>
    </xf>
    <xf numFmtId="171" fontId="2" fillId="3" borderId="52" xfId="0" applyNumberFormat="1" applyFont="1" applyFill="1" applyBorder="1" applyAlignment="1">
      <alignment horizontal="justify" vertical="center"/>
    </xf>
    <xf numFmtId="171" fontId="1" fillId="2" borderId="12" xfId="0" applyNumberFormat="1" applyFont="1" applyFill="1" applyBorder="1" applyAlignment="1">
      <alignment horizontal="justify" vertical="center"/>
    </xf>
    <xf numFmtId="171" fontId="1" fillId="2" borderId="5" xfId="0" applyNumberFormat="1" applyFont="1" applyFill="1" applyBorder="1" applyAlignment="1">
      <alignment horizontal="justify" vertical="center"/>
    </xf>
    <xf numFmtId="171" fontId="2" fillId="3" borderId="16" xfId="0" applyNumberFormat="1" applyFont="1" applyFill="1" applyBorder="1" applyAlignment="1">
      <alignment horizontal="justify" vertical="center"/>
    </xf>
    <xf numFmtId="171" fontId="6" fillId="5" borderId="23" xfId="0" applyNumberFormat="1" applyFont="1" applyFill="1" applyBorder="1" applyAlignment="1">
      <alignment horizontal="justify" vertical="center"/>
    </xf>
    <xf numFmtId="171" fontId="6" fillId="3" borderId="25" xfId="0" applyNumberFormat="1" applyFont="1" applyFill="1" applyBorder="1" applyAlignment="1">
      <alignment horizontal="justify" vertical="center"/>
    </xf>
    <xf numFmtId="171" fontId="6" fillId="5" borderId="25" xfId="0" applyNumberFormat="1" applyFont="1" applyFill="1" applyBorder="1" applyAlignment="1">
      <alignment horizontal="justify" vertical="center"/>
    </xf>
    <xf numFmtId="171" fontId="6" fillId="6" borderId="28" xfId="0" applyNumberFormat="1" applyFont="1" applyFill="1" applyBorder="1" applyAlignment="1">
      <alignment horizontal="justify" vertical="center"/>
    </xf>
    <xf numFmtId="171" fontId="1" fillId="2" borderId="50" xfId="2" applyNumberFormat="1" applyFont="1" applyFill="1" applyBorder="1" applyAlignment="1">
      <alignment horizontal="justify" vertical="center" wrapText="1"/>
    </xf>
    <xf numFmtId="171" fontId="2" fillId="3" borderId="52" xfId="2" applyNumberFormat="1" applyFont="1" applyFill="1" applyBorder="1" applyAlignment="1">
      <alignment horizontal="justify" vertical="center"/>
    </xf>
    <xf numFmtId="171" fontId="1" fillId="2" borderId="5" xfId="0" applyNumberFormat="1" applyFont="1" applyFill="1" applyBorder="1" applyAlignment="1">
      <alignment horizontal="justify" vertical="center" wrapText="1"/>
    </xf>
    <xf numFmtId="171" fontId="2" fillId="3" borderId="5" xfId="0" applyNumberFormat="1" applyFont="1" applyFill="1" applyBorder="1" applyAlignment="1">
      <alignment horizontal="justify" vertic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785813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22938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0"/>
  <sheetViews>
    <sheetView showGridLines="0" tabSelected="1" zoomScaleNormal="100" zoomScaleSheetLayoutView="120" workbookViewId="0">
      <selection activeCell="J15" sqref="J15"/>
    </sheetView>
  </sheetViews>
  <sheetFormatPr baseColWidth="10" defaultColWidth="10.85546875" defaultRowHeight="11.25" customHeight="1" x14ac:dyDescent="0.25"/>
  <cols>
    <col min="1" max="1" width="17.5703125" style="12" customWidth="1"/>
    <col min="2" max="2" width="19.42578125" style="12" customWidth="1"/>
    <col min="3" max="3" width="9.42578125" style="12" customWidth="1"/>
    <col min="4" max="4" width="16.7109375" style="12" customWidth="1"/>
    <col min="5" max="5" width="11" style="12" customWidth="1"/>
    <col min="6" max="6" width="12.42578125" style="12" customWidth="1"/>
    <col min="7" max="254" width="10.85546875" style="12" customWidth="1"/>
    <col min="255" max="16384" width="10.85546875" style="13"/>
  </cols>
  <sheetData>
    <row r="1" spans="1:6" ht="15" customHeight="1" x14ac:dyDescent="0.25">
      <c r="A1" s="11"/>
      <c r="B1" s="11"/>
      <c r="C1" s="11"/>
      <c r="D1" s="11"/>
      <c r="E1" s="11"/>
      <c r="F1" s="11"/>
    </row>
    <row r="2" spans="1:6" ht="15" customHeight="1" x14ac:dyDescent="0.25">
      <c r="A2" s="11"/>
      <c r="B2" s="11"/>
      <c r="C2" s="11"/>
      <c r="D2" s="11"/>
      <c r="E2" s="11"/>
      <c r="F2" s="11"/>
    </row>
    <row r="3" spans="1:6" ht="15" customHeight="1" x14ac:dyDescent="0.25">
      <c r="A3" s="11"/>
      <c r="B3" s="11"/>
      <c r="C3" s="11"/>
      <c r="D3" s="11"/>
      <c r="E3" s="11"/>
      <c r="F3" s="11"/>
    </row>
    <row r="4" spans="1:6" ht="15" customHeight="1" x14ac:dyDescent="0.25">
      <c r="A4" s="11"/>
      <c r="B4" s="11"/>
      <c r="C4" s="11"/>
      <c r="D4" s="11"/>
      <c r="E4" s="11"/>
      <c r="F4" s="11"/>
    </row>
    <row r="5" spans="1:6" ht="15" customHeight="1" x14ac:dyDescent="0.25">
      <c r="A5" s="11"/>
      <c r="B5" s="11"/>
      <c r="C5" s="11"/>
      <c r="D5" s="11"/>
      <c r="E5" s="11"/>
      <c r="F5" s="11"/>
    </row>
    <row r="6" spans="1:6" ht="15" customHeight="1" x14ac:dyDescent="0.25">
      <c r="A6" s="11"/>
      <c r="B6" s="11"/>
      <c r="C6" s="11"/>
      <c r="D6" s="11"/>
      <c r="E6" s="11"/>
      <c r="F6" s="11"/>
    </row>
    <row r="7" spans="1:6" ht="15" customHeight="1" x14ac:dyDescent="0.25">
      <c r="A7" s="14"/>
      <c r="B7" s="15"/>
      <c r="C7" s="11"/>
      <c r="D7" s="15"/>
      <c r="E7" s="15"/>
      <c r="F7" s="15"/>
    </row>
    <row r="8" spans="1:6" ht="12.75" x14ac:dyDescent="0.25">
      <c r="A8" s="16" t="s">
        <v>0</v>
      </c>
      <c r="B8" s="17" t="s">
        <v>1</v>
      </c>
      <c r="C8" s="18"/>
      <c r="D8" s="106" t="s">
        <v>107</v>
      </c>
      <c r="E8" s="107"/>
      <c r="F8" s="19">
        <v>4000</v>
      </c>
    </row>
    <row r="9" spans="1:6" ht="25.5" x14ac:dyDescent="0.25">
      <c r="A9" s="20" t="s">
        <v>2</v>
      </c>
      <c r="B9" s="17" t="s">
        <v>3</v>
      </c>
      <c r="C9" s="18"/>
      <c r="D9" s="104" t="s">
        <v>4</v>
      </c>
      <c r="E9" s="105"/>
      <c r="F9" s="17" t="s">
        <v>5</v>
      </c>
    </row>
    <row r="10" spans="1:6" ht="18" customHeight="1" x14ac:dyDescent="0.25">
      <c r="A10" s="20" t="s">
        <v>6</v>
      </c>
      <c r="B10" s="21" t="s">
        <v>7</v>
      </c>
      <c r="C10" s="18"/>
      <c r="D10" s="104" t="s">
        <v>108</v>
      </c>
      <c r="E10" s="105"/>
      <c r="F10" s="133">
        <v>800</v>
      </c>
    </row>
    <row r="11" spans="1:6" ht="11.25" customHeight="1" x14ac:dyDescent="0.25">
      <c r="A11" s="20" t="s">
        <v>8</v>
      </c>
      <c r="B11" s="17" t="s">
        <v>9</v>
      </c>
      <c r="C11" s="18"/>
      <c r="D11" s="119" t="s">
        <v>10</v>
      </c>
      <c r="E11" s="120"/>
      <c r="F11" s="141">
        <f>(F8*F10)</f>
        <v>3200000</v>
      </c>
    </row>
    <row r="12" spans="1:6" ht="12.75" x14ac:dyDescent="0.25">
      <c r="A12" s="20" t="s">
        <v>11</v>
      </c>
      <c r="B12" s="17" t="s">
        <v>12</v>
      </c>
      <c r="C12" s="18"/>
      <c r="D12" s="104" t="s">
        <v>13</v>
      </c>
      <c r="E12" s="105"/>
      <c r="F12" s="17" t="s">
        <v>14</v>
      </c>
    </row>
    <row r="13" spans="1:6" ht="25.5" x14ac:dyDescent="0.25">
      <c r="A13" s="20" t="s">
        <v>15</v>
      </c>
      <c r="B13" s="17" t="s">
        <v>16</v>
      </c>
      <c r="C13" s="18"/>
      <c r="D13" s="104" t="s">
        <v>17</v>
      </c>
      <c r="E13" s="105"/>
      <c r="F13" s="17" t="s">
        <v>18</v>
      </c>
    </row>
    <row r="14" spans="1:6" ht="12.75" x14ac:dyDescent="0.25">
      <c r="A14" s="20" t="s">
        <v>19</v>
      </c>
      <c r="B14" s="23">
        <v>45014</v>
      </c>
      <c r="C14" s="18"/>
      <c r="D14" s="108" t="s">
        <v>20</v>
      </c>
      <c r="E14" s="109"/>
      <c r="F14" s="17" t="s">
        <v>21</v>
      </c>
    </row>
    <row r="15" spans="1:6" ht="12" customHeight="1" x14ac:dyDescent="0.25">
      <c r="A15" s="24"/>
      <c r="B15" s="25"/>
      <c r="C15" s="15"/>
      <c r="D15" s="26"/>
      <c r="E15" s="26"/>
      <c r="F15" s="1"/>
    </row>
    <row r="16" spans="1:6" ht="12" customHeight="1" x14ac:dyDescent="0.25">
      <c r="A16" s="110" t="s">
        <v>22</v>
      </c>
      <c r="B16" s="111"/>
      <c r="C16" s="111"/>
      <c r="D16" s="111"/>
      <c r="E16" s="111"/>
      <c r="F16" s="111"/>
    </row>
    <row r="17" spans="1:254" ht="12" customHeight="1" x14ac:dyDescent="0.25">
      <c r="A17" s="27"/>
      <c r="B17" s="28"/>
      <c r="C17" s="28"/>
      <c r="D17" s="28"/>
      <c r="E17" s="28"/>
      <c r="F17" s="28"/>
    </row>
    <row r="18" spans="1:254" ht="12" customHeight="1" x14ac:dyDescent="0.25">
      <c r="A18" s="113" t="s">
        <v>23</v>
      </c>
      <c r="B18" s="114"/>
      <c r="C18" s="114"/>
      <c r="D18" s="114"/>
      <c r="E18" s="114"/>
      <c r="F18" s="115"/>
    </row>
    <row r="19" spans="1:254" s="10" customFormat="1" ht="24" customHeight="1" x14ac:dyDescent="0.25">
      <c r="A19" s="2" t="s">
        <v>24</v>
      </c>
      <c r="B19" s="2" t="s">
        <v>25</v>
      </c>
      <c r="C19" s="2" t="s">
        <v>26</v>
      </c>
      <c r="D19" s="2" t="s">
        <v>27</v>
      </c>
      <c r="E19" s="2" t="s">
        <v>28</v>
      </c>
      <c r="F19" s="2" t="s">
        <v>29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</row>
    <row r="20" spans="1:254" ht="12.75" x14ac:dyDescent="0.25">
      <c r="A20" s="29" t="s">
        <v>30</v>
      </c>
      <c r="B20" s="17" t="s">
        <v>31</v>
      </c>
      <c r="C20" s="30">
        <v>1</v>
      </c>
      <c r="D20" s="17" t="s">
        <v>32</v>
      </c>
      <c r="E20" s="141">
        <v>25000</v>
      </c>
      <c r="F20" s="141">
        <f>E20*C20</f>
        <v>25000</v>
      </c>
    </row>
    <row r="21" spans="1:254" ht="12.75" x14ac:dyDescent="0.25">
      <c r="A21" s="17" t="s">
        <v>33</v>
      </c>
      <c r="B21" s="17" t="s">
        <v>31</v>
      </c>
      <c r="C21" s="30">
        <v>0.5</v>
      </c>
      <c r="D21" s="17" t="s">
        <v>34</v>
      </c>
      <c r="E21" s="141">
        <v>50000</v>
      </c>
      <c r="F21" s="141">
        <f t="shared" ref="F21:F26" si="0">E21*C21</f>
        <v>25000</v>
      </c>
    </row>
    <row r="22" spans="1:254" ht="12.75" x14ac:dyDescent="0.25">
      <c r="A22" s="17" t="s">
        <v>35</v>
      </c>
      <c r="B22" s="17" t="s">
        <v>31</v>
      </c>
      <c r="C22" s="30">
        <v>0.75</v>
      </c>
      <c r="D22" s="17" t="s">
        <v>36</v>
      </c>
      <c r="E22" s="141">
        <v>33333</v>
      </c>
      <c r="F22" s="141">
        <f t="shared" si="0"/>
        <v>24999.75</v>
      </c>
    </row>
    <row r="23" spans="1:254" ht="12.75" x14ac:dyDescent="0.25">
      <c r="A23" s="17" t="s">
        <v>37</v>
      </c>
      <c r="B23" s="17" t="s">
        <v>31</v>
      </c>
      <c r="C23" s="30">
        <v>0.25</v>
      </c>
      <c r="D23" s="17" t="s">
        <v>38</v>
      </c>
      <c r="E23" s="141">
        <v>100000</v>
      </c>
      <c r="F23" s="141">
        <f t="shared" si="0"/>
        <v>25000</v>
      </c>
    </row>
    <row r="24" spans="1:254" ht="12.75" x14ac:dyDescent="0.25">
      <c r="A24" s="17" t="s">
        <v>39</v>
      </c>
      <c r="B24" s="17" t="s">
        <v>31</v>
      </c>
      <c r="C24" s="30">
        <v>1.25</v>
      </c>
      <c r="D24" s="17" t="s">
        <v>40</v>
      </c>
      <c r="E24" s="141">
        <v>20000</v>
      </c>
      <c r="F24" s="141">
        <f t="shared" si="0"/>
        <v>25000</v>
      </c>
    </row>
    <row r="25" spans="1:254" ht="12.75" x14ac:dyDescent="0.25">
      <c r="A25" s="17" t="s">
        <v>41</v>
      </c>
      <c r="B25" s="17" t="s">
        <v>31</v>
      </c>
      <c r="C25" s="30">
        <v>0.25</v>
      </c>
      <c r="D25" s="17" t="s">
        <v>42</v>
      </c>
      <c r="E25" s="141">
        <v>100000</v>
      </c>
      <c r="F25" s="141">
        <f t="shared" si="0"/>
        <v>25000</v>
      </c>
    </row>
    <row r="26" spans="1:254" ht="12.75" x14ac:dyDescent="0.25">
      <c r="A26" s="17" t="s">
        <v>43</v>
      </c>
      <c r="B26" s="17" t="s">
        <v>31</v>
      </c>
      <c r="C26" s="30">
        <v>8</v>
      </c>
      <c r="D26" s="17" t="s">
        <v>45</v>
      </c>
      <c r="E26" s="141">
        <v>25000</v>
      </c>
      <c r="F26" s="141">
        <f t="shared" si="0"/>
        <v>200000</v>
      </c>
    </row>
    <row r="27" spans="1:254" ht="12.75" customHeight="1" x14ac:dyDescent="0.25">
      <c r="A27" s="89" t="s">
        <v>103</v>
      </c>
      <c r="B27" s="90"/>
      <c r="C27" s="90"/>
      <c r="D27" s="90"/>
      <c r="E27" s="91"/>
      <c r="F27" s="142">
        <f>SUM(F20:F26)</f>
        <v>349999.75</v>
      </c>
    </row>
    <row r="28" spans="1:254" ht="12" customHeight="1" x14ac:dyDescent="0.25">
      <c r="A28" s="27"/>
      <c r="B28" s="28"/>
      <c r="C28" s="28"/>
      <c r="D28" s="28"/>
      <c r="E28" s="31"/>
      <c r="F28" s="31"/>
    </row>
    <row r="29" spans="1:254" ht="12" customHeight="1" x14ac:dyDescent="0.25">
      <c r="A29" s="116" t="s">
        <v>46</v>
      </c>
      <c r="B29" s="117"/>
      <c r="C29" s="117"/>
      <c r="D29" s="117"/>
      <c r="E29" s="117"/>
      <c r="F29" s="118"/>
    </row>
    <row r="30" spans="1:254" s="10" customFormat="1" ht="24" customHeight="1" x14ac:dyDescent="0.25">
      <c r="A30" s="3" t="s">
        <v>24</v>
      </c>
      <c r="B30" s="4" t="s">
        <v>25</v>
      </c>
      <c r="C30" s="4" t="s">
        <v>26</v>
      </c>
      <c r="D30" s="3" t="s">
        <v>27</v>
      </c>
      <c r="E30" s="4" t="s">
        <v>28</v>
      </c>
      <c r="F30" s="3" t="s">
        <v>29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</row>
    <row r="31" spans="1:254" ht="12" customHeight="1" x14ac:dyDescent="0.25">
      <c r="A31" s="32" t="s">
        <v>102</v>
      </c>
      <c r="B31" s="32"/>
      <c r="C31" s="32"/>
      <c r="D31" s="32"/>
      <c r="E31" s="32"/>
      <c r="F31" s="32"/>
    </row>
    <row r="32" spans="1:254" ht="12" customHeight="1" x14ac:dyDescent="0.25">
      <c r="A32" s="33" t="s">
        <v>47</v>
      </c>
      <c r="B32" s="34"/>
      <c r="C32" s="34"/>
      <c r="D32" s="34"/>
      <c r="E32" s="34"/>
      <c r="F32" s="34"/>
    </row>
    <row r="33" spans="1:254" ht="12" customHeight="1" x14ac:dyDescent="0.25">
      <c r="A33" s="35"/>
      <c r="B33" s="36"/>
      <c r="C33" s="36"/>
      <c r="D33" s="36"/>
      <c r="E33" s="37"/>
      <c r="F33" s="37"/>
    </row>
    <row r="34" spans="1:254" ht="12" customHeight="1" x14ac:dyDescent="0.25">
      <c r="A34" s="38" t="s">
        <v>48</v>
      </c>
      <c r="B34" s="39"/>
      <c r="C34" s="14"/>
      <c r="D34" s="14"/>
      <c r="E34" s="14"/>
      <c r="F34" s="14"/>
    </row>
    <row r="35" spans="1:254" s="10" customFormat="1" ht="24" customHeight="1" x14ac:dyDescent="0.25">
      <c r="A35" s="5" t="s">
        <v>24</v>
      </c>
      <c r="B35" s="5" t="s">
        <v>25</v>
      </c>
      <c r="C35" s="5" t="s">
        <v>26</v>
      </c>
      <c r="D35" s="5" t="s">
        <v>27</v>
      </c>
      <c r="E35" s="6" t="s">
        <v>28</v>
      </c>
      <c r="F35" s="5" t="s">
        <v>29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</row>
    <row r="36" spans="1:254" ht="12.75" x14ac:dyDescent="0.25">
      <c r="A36" s="40" t="s">
        <v>49</v>
      </c>
      <c r="B36" s="40" t="s">
        <v>101</v>
      </c>
      <c r="C36" s="41">
        <v>0.125</v>
      </c>
      <c r="D36" s="40" t="s">
        <v>45</v>
      </c>
      <c r="E36" s="139">
        <v>280000</v>
      </c>
      <c r="F36" s="139">
        <f t="shared" ref="F36:F38" si="1">(C36*E36)</f>
        <v>35000</v>
      </c>
    </row>
    <row r="37" spans="1:254" ht="12.75" customHeight="1" x14ac:dyDescent="0.25">
      <c r="A37" s="40" t="s">
        <v>50</v>
      </c>
      <c r="B37" s="40" t="s">
        <v>101</v>
      </c>
      <c r="C37" s="41">
        <v>0.125</v>
      </c>
      <c r="D37" s="40" t="s">
        <v>45</v>
      </c>
      <c r="E37" s="139">
        <v>280000</v>
      </c>
      <c r="F37" s="139">
        <f t="shared" si="1"/>
        <v>35000</v>
      </c>
    </row>
    <row r="38" spans="1:254" ht="12.75" customHeight="1" x14ac:dyDescent="0.25">
      <c r="A38" s="40" t="s">
        <v>51</v>
      </c>
      <c r="B38" s="40" t="s">
        <v>101</v>
      </c>
      <c r="C38" s="41">
        <v>0.5</v>
      </c>
      <c r="D38" s="40" t="s">
        <v>52</v>
      </c>
      <c r="E38" s="139">
        <v>70000</v>
      </c>
      <c r="F38" s="139">
        <f t="shared" si="1"/>
        <v>35000</v>
      </c>
    </row>
    <row r="39" spans="1:254" ht="12.75" customHeight="1" x14ac:dyDescent="0.25">
      <c r="A39" s="92" t="s">
        <v>53</v>
      </c>
      <c r="B39" s="93"/>
      <c r="C39" s="93"/>
      <c r="D39" s="93"/>
      <c r="E39" s="94"/>
      <c r="F39" s="140">
        <f>SUM(F36:F38)</f>
        <v>105000</v>
      </c>
    </row>
    <row r="40" spans="1:254" ht="12" customHeight="1" x14ac:dyDescent="0.25">
      <c r="A40" s="35"/>
      <c r="B40" s="36"/>
      <c r="C40" s="36"/>
      <c r="D40" s="36"/>
      <c r="E40" s="37"/>
      <c r="F40" s="37"/>
    </row>
    <row r="41" spans="1:254" ht="12" customHeight="1" x14ac:dyDescent="0.25">
      <c r="A41" s="38" t="s">
        <v>54</v>
      </c>
      <c r="B41" s="39"/>
      <c r="C41" s="14"/>
      <c r="D41" s="14"/>
      <c r="E41" s="14"/>
      <c r="F41" s="14"/>
    </row>
    <row r="42" spans="1:254" s="10" customFormat="1" ht="24" customHeight="1" x14ac:dyDescent="0.25">
      <c r="A42" s="6" t="s">
        <v>55</v>
      </c>
      <c r="B42" s="6" t="s">
        <v>56</v>
      </c>
      <c r="C42" s="8" t="s">
        <v>110</v>
      </c>
      <c r="D42" s="6" t="s">
        <v>27</v>
      </c>
      <c r="E42" s="6" t="s">
        <v>28</v>
      </c>
      <c r="F42" s="6" t="s">
        <v>29</v>
      </c>
      <c r="G42" s="9"/>
      <c r="H42" s="9"/>
      <c r="I42" s="9"/>
      <c r="J42" s="8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</row>
    <row r="43" spans="1:254" s="44" customFormat="1" ht="12.75" customHeight="1" x14ac:dyDescent="0.25">
      <c r="A43" s="112" t="s">
        <v>57</v>
      </c>
      <c r="B43" s="112"/>
      <c r="C43" s="112"/>
      <c r="D43" s="112"/>
      <c r="E43" s="112"/>
      <c r="F43" s="112"/>
      <c r="G43" s="42"/>
      <c r="H43" s="42"/>
      <c r="I43" s="42"/>
      <c r="J43" s="43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2"/>
      <c r="GD43" s="42"/>
      <c r="GE43" s="42"/>
      <c r="GF43" s="42"/>
      <c r="GG43" s="42"/>
      <c r="GH43" s="42"/>
      <c r="GI43" s="42"/>
      <c r="GJ43" s="42"/>
      <c r="GK43" s="42"/>
      <c r="GL43" s="42"/>
      <c r="GM43" s="42"/>
      <c r="GN43" s="42"/>
      <c r="GO43" s="42"/>
      <c r="GP43" s="42"/>
      <c r="GQ43" s="42"/>
      <c r="GR43" s="42"/>
      <c r="GS43" s="42"/>
      <c r="GT43" s="42"/>
      <c r="GU43" s="42"/>
      <c r="GV43" s="42"/>
      <c r="GW43" s="42"/>
      <c r="GX43" s="42"/>
      <c r="GY43" s="42"/>
      <c r="GZ43" s="42"/>
      <c r="HA43" s="42"/>
      <c r="HB43" s="42"/>
      <c r="HC43" s="42"/>
      <c r="HD43" s="42"/>
      <c r="HE43" s="42"/>
      <c r="HF43" s="42"/>
      <c r="HG43" s="42"/>
      <c r="HH43" s="42"/>
      <c r="HI43" s="42"/>
      <c r="HJ43" s="42"/>
      <c r="HK43" s="42"/>
      <c r="HL43" s="42"/>
      <c r="HM43" s="42"/>
      <c r="HN43" s="42"/>
      <c r="HO43" s="42"/>
      <c r="HP43" s="42"/>
      <c r="HQ43" s="42"/>
      <c r="HR43" s="42"/>
      <c r="HS43" s="42"/>
      <c r="HT43" s="42"/>
      <c r="HU43" s="42"/>
      <c r="HV43" s="42"/>
      <c r="HW43" s="42"/>
      <c r="HX43" s="42"/>
      <c r="HY43" s="42"/>
      <c r="HZ43" s="42"/>
      <c r="IA43" s="42"/>
      <c r="IB43" s="42"/>
      <c r="IC43" s="42"/>
      <c r="ID43" s="42"/>
      <c r="IE43" s="42"/>
      <c r="IF43" s="42"/>
      <c r="IG43" s="42"/>
      <c r="IH43" s="42"/>
      <c r="II43" s="42"/>
      <c r="IJ43" s="42"/>
      <c r="IK43" s="42"/>
      <c r="IL43" s="42"/>
      <c r="IM43" s="42"/>
      <c r="IN43" s="42"/>
      <c r="IO43" s="42"/>
      <c r="IP43" s="42"/>
      <c r="IQ43" s="42"/>
      <c r="IR43" s="42"/>
      <c r="IS43" s="42"/>
      <c r="IT43" s="42"/>
    </row>
    <row r="44" spans="1:254" s="44" customFormat="1" ht="12.75" customHeight="1" x14ac:dyDescent="0.25">
      <c r="A44" s="45" t="s">
        <v>109</v>
      </c>
      <c r="B44" s="45" t="s">
        <v>44</v>
      </c>
      <c r="C44" s="46">
        <v>200</v>
      </c>
      <c r="D44" s="45" t="s">
        <v>58</v>
      </c>
      <c r="E44" s="130">
        <v>1380</v>
      </c>
      <c r="F44" s="130">
        <f t="shared" ref="F44:F48" si="2">(C44*E44)</f>
        <v>276000</v>
      </c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  <c r="IT44" s="42"/>
    </row>
    <row r="45" spans="1:254" s="44" customFormat="1" ht="12.75" customHeight="1" x14ac:dyDescent="0.25">
      <c r="A45" s="45" t="s">
        <v>59</v>
      </c>
      <c r="B45" s="45" t="s">
        <v>60</v>
      </c>
      <c r="C45" s="46">
        <v>4</v>
      </c>
      <c r="D45" s="45" t="s">
        <v>38</v>
      </c>
      <c r="E45" s="130">
        <v>7008</v>
      </c>
      <c r="F45" s="130">
        <f t="shared" si="2"/>
        <v>28032</v>
      </c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</row>
    <row r="46" spans="1:254" s="44" customFormat="1" ht="12.75" customHeight="1" x14ac:dyDescent="0.25">
      <c r="A46" s="45" t="s">
        <v>61</v>
      </c>
      <c r="B46" s="45" t="s">
        <v>60</v>
      </c>
      <c r="C46" s="46">
        <v>2</v>
      </c>
      <c r="D46" s="45" t="s">
        <v>62</v>
      </c>
      <c r="E46" s="130">
        <v>7841</v>
      </c>
      <c r="F46" s="130">
        <f t="shared" si="2"/>
        <v>15682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</row>
    <row r="47" spans="1:254" s="44" customFormat="1" ht="12.75" customHeight="1" x14ac:dyDescent="0.25">
      <c r="A47" s="45" t="s">
        <v>63</v>
      </c>
      <c r="B47" s="45" t="s">
        <v>60</v>
      </c>
      <c r="C47" s="46">
        <v>2</v>
      </c>
      <c r="D47" s="45" t="s">
        <v>64</v>
      </c>
      <c r="E47" s="130">
        <v>7614</v>
      </c>
      <c r="F47" s="130">
        <f t="shared" si="2"/>
        <v>15228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</row>
    <row r="48" spans="1:254" s="44" customFormat="1" ht="12.75" customHeight="1" x14ac:dyDescent="0.25">
      <c r="A48" s="45" t="s">
        <v>65</v>
      </c>
      <c r="B48" s="45" t="s">
        <v>60</v>
      </c>
      <c r="C48" s="46">
        <v>4</v>
      </c>
      <c r="D48" s="45" t="s">
        <v>62</v>
      </c>
      <c r="E48" s="130">
        <v>12908</v>
      </c>
      <c r="F48" s="130">
        <f t="shared" si="2"/>
        <v>51632</v>
      </c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</row>
    <row r="49" spans="1:254" s="44" customFormat="1" ht="12.75" customHeight="1" x14ac:dyDescent="0.25">
      <c r="A49" s="112" t="s">
        <v>66</v>
      </c>
      <c r="B49" s="112"/>
      <c r="C49" s="112"/>
      <c r="D49" s="112"/>
      <c r="E49" s="112"/>
      <c r="F49" s="11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  <c r="IT49" s="42"/>
    </row>
    <row r="50" spans="1:254" s="44" customFormat="1" ht="12.75" customHeight="1" x14ac:dyDescent="0.25">
      <c r="A50" s="45" t="s">
        <v>67</v>
      </c>
      <c r="B50" s="45" t="s">
        <v>60</v>
      </c>
      <c r="C50" s="47">
        <v>3.5</v>
      </c>
      <c r="D50" s="45" t="s">
        <v>68</v>
      </c>
      <c r="E50" s="130">
        <v>19990</v>
      </c>
      <c r="F50" s="130">
        <f>E50*C50</f>
        <v>69965</v>
      </c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  <c r="IT50" s="42"/>
    </row>
    <row r="51" spans="1:254" s="44" customFormat="1" ht="12.75" customHeight="1" x14ac:dyDescent="0.25">
      <c r="A51" s="48" t="s">
        <v>69</v>
      </c>
      <c r="B51" s="49"/>
      <c r="C51" s="49"/>
      <c r="D51" s="49"/>
      <c r="E51" s="49"/>
      <c r="F51" s="50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  <c r="IT51" s="42"/>
    </row>
    <row r="52" spans="1:254" s="44" customFormat="1" ht="12.75" customHeight="1" x14ac:dyDescent="0.25">
      <c r="A52" s="45" t="s">
        <v>70</v>
      </c>
      <c r="B52" s="51" t="s">
        <v>60</v>
      </c>
      <c r="C52" s="51">
        <v>4</v>
      </c>
      <c r="D52" s="51" t="s">
        <v>62</v>
      </c>
      <c r="E52" s="130">
        <v>6281</v>
      </c>
      <c r="F52" s="130">
        <f>C52*E52</f>
        <v>25124</v>
      </c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  <c r="IT52" s="42"/>
    </row>
    <row r="53" spans="1:254" s="44" customFormat="1" ht="12.75" customHeight="1" x14ac:dyDescent="0.25">
      <c r="A53" s="45" t="s">
        <v>71</v>
      </c>
      <c r="B53" s="51" t="s">
        <v>60</v>
      </c>
      <c r="C53" s="51">
        <v>1</v>
      </c>
      <c r="D53" s="51" t="s">
        <v>72</v>
      </c>
      <c r="E53" s="130">
        <v>20040</v>
      </c>
      <c r="F53" s="130">
        <f>C53*E53</f>
        <v>20040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</row>
    <row r="54" spans="1:254" ht="13.5" customHeight="1" x14ac:dyDescent="0.25">
      <c r="A54" s="92" t="s">
        <v>73</v>
      </c>
      <c r="B54" s="93"/>
      <c r="C54" s="93"/>
      <c r="D54" s="93"/>
      <c r="E54" s="94"/>
      <c r="F54" s="131">
        <f>F44+F45+F46+F47+F48+F50+F52+F53</f>
        <v>501703</v>
      </c>
    </row>
    <row r="55" spans="1:254" ht="12" customHeight="1" x14ac:dyDescent="0.25">
      <c r="A55" s="35"/>
      <c r="B55" s="36"/>
      <c r="C55" s="36"/>
      <c r="D55" s="36"/>
      <c r="E55" s="37"/>
      <c r="F55" s="37"/>
    </row>
    <row r="56" spans="1:254" ht="12" customHeight="1" x14ac:dyDescent="0.25">
      <c r="A56" s="38" t="s">
        <v>74</v>
      </c>
      <c r="B56" s="39"/>
      <c r="C56" s="14"/>
      <c r="D56" s="14"/>
      <c r="E56" s="14"/>
      <c r="F56" s="14"/>
    </row>
    <row r="57" spans="1:254" s="10" customFormat="1" ht="24" customHeight="1" x14ac:dyDescent="0.25">
      <c r="A57" s="7" t="s">
        <v>75</v>
      </c>
      <c r="B57" s="8" t="s">
        <v>56</v>
      </c>
      <c r="C57" s="8" t="s">
        <v>110</v>
      </c>
      <c r="D57" s="7" t="s">
        <v>27</v>
      </c>
      <c r="E57" s="8" t="s">
        <v>28</v>
      </c>
      <c r="F57" s="7" t="s">
        <v>29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</row>
    <row r="58" spans="1:254" ht="12" customHeight="1" x14ac:dyDescent="0.25">
      <c r="A58" s="32" t="s">
        <v>102</v>
      </c>
      <c r="B58" s="32"/>
      <c r="C58" s="32"/>
      <c r="D58" s="32"/>
      <c r="E58" s="32"/>
      <c r="F58" s="132">
        <v>0</v>
      </c>
    </row>
    <row r="59" spans="1:254" ht="12.75" x14ac:dyDescent="0.25">
      <c r="A59" s="52" t="s">
        <v>76</v>
      </c>
      <c r="B59" s="22"/>
      <c r="C59" s="19"/>
      <c r="D59" s="53"/>
      <c r="E59" s="88"/>
      <c r="F59" s="133">
        <f t="shared" ref="F59" si="3">(C59*E59)</f>
        <v>0</v>
      </c>
    </row>
    <row r="60" spans="1:254" ht="13.5" customHeight="1" x14ac:dyDescent="0.25">
      <c r="A60" s="54" t="s">
        <v>77</v>
      </c>
      <c r="B60" s="55"/>
      <c r="C60" s="55"/>
      <c r="D60" s="55"/>
      <c r="E60" s="55"/>
      <c r="F60" s="134">
        <f>SUM(F59:F59)</f>
        <v>0</v>
      </c>
    </row>
    <row r="61" spans="1:254" ht="12" customHeight="1" x14ac:dyDescent="0.25">
      <c r="A61" s="56"/>
      <c r="B61" s="56"/>
      <c r="C61" s="56"/>
      <c r="D61" s="56"/>
      <c r="E61" s="57"/>
      <c r="F61" s="57"/>
    </row>
    <row r="62" spans="1:254" ht="12" customHeight="1" x14ac:dyDescent="0.25">
      <c r="A62" s="58" t="s">
        <v>78</v>
      </c>
      <c r="B62" s="59"/>
      <c r="C62" s="59"/>
      <c r="D62" s="59"/>
      <c r="E62" s="59"/>
      <c r="F62" s="135">
        <f>F27+F39+F54+F60</f>
        <v>956702.75</v>
      </c>
    </row>
    <row r="63" spans="1:254" ht="12" customHeight="1" x14ac:dyDescent="0.25">
      <c r="A63" s="60" t="s">
        <v>79</v>
      </c>
      <c r="B63" s="61"/>
      <c r="C63" s="61"/>
      <c r="D63" s="61"/>
      <c r="E63" s="61"/>
      <c r="F63" s="136">
        <f>F62*0.05</f>
        <v>47835.137500000004</v>
      </c>
    </row>
    <row r="64" spans="1:254" ht="12" customHeight="1" x14ac:dyDescent="0.25">
      <c r="A64" s="62" t="s">
        <v>80</v>
      </c>
      <c r="B64" s="63"/>
      <c r="C64" s="63"/>
      <c r="D64" s="63"/>
      <c r="E64" s="63"/>
      <c r="F64" s="137">
        <f>F63+F62</f>
        <v>1004537.8875</v>
      </c>
    </row>
    <row r="65" spans="1:6" ht="12" customHeight="1" x14ac:dyDescent="0.25">
      <c r="A65" s="60" t="s">
        <v>81</v>
      </c>
      <c r="B65" s="61"/>
      <c r="C65" s="61"/>
      <c r="D65" s="61"/>
      <c r="E65" s="61"/>
      <c r="F65" s="136">
        <f>F11</f>
        <v>3200000</v>
      </c>
    </row>
    <row r="66" spans="1:6" ht="12" customHeight="1" x14ac:dyDescent="0.25">
      <c r="A66" s="64" t="s">
        <v>82</v>
      </c>
      <c r="B66" s="65"/>
      <c r="C66" s="65"/>
      <c r="D66" s="65"/>
      <c r="E66" s="65"/>
      <c r="F66" s="138">
        <f>F65-F64</f>
        <v>2195462.1124999998</v>
      </c>
    </row>
    <row r="67" spans="1:6" ht="12" customHeight="1" x14ac:dyDescent="0.25">
      <c r="A67" s="66" t="s">
        <v>83</v>
      </c>
      <c r="B67" s="67"/>
      <c r="C67" s="67"/>
      <c r="D67" s="67"/>
      <c r="E67" s="67"/>
      <c r="F67" s="68"/>
    </row>
    <row r="68" spans="1:6" ht="12.75" customHeight="1" thickBot="1" x14ac:dyDescent="0.3">
      <c r="A68" s="69"/>
      <c r="B68" s="67"/>
      <c r="C68" s="67"/>
      <c r="D68" s="67"/>
      <c r="E68" s="67"/>
      <c r="F68" s="68"/>
    </row>
    <row r="69" spans="1:6" ht="12" customHeight="1" x14ac:dyDescent="0.25">
      <c r="A69" s="121" t="s">
        <v>84</v>
      </c>
      <c r="B69" s="122"/>
      <c r="C69" s="122"/>
      <c r="D69" s="122"/>
      <c r="E69" s="123"/>
      <c r="F69" s="68"/>
    </row>
    <row r="70" spans="1:6" ht="12" customHeight="1" x14ac:dyDescent="0.25">
      <c r="A70" s="95" t="s">
        <v>85</v>
      </c>
      <c r="B70" s="96"/>
      <c r="C70" s="96"/>
      <c r="D70" s="96"/>
      <c r="E70" s="97"/>
      <c r="F70" s="68"/>
    </row>
    <row r="71" spans="1:6" ht="12" customHeight="1" x14ac:dyDescent="0.25">
      <c r="A71" s="95" t="s">
        <v>86</v>
      </c>
      <c r="B71" s="96"/>
      <c r="C71" s="96"/>
      <c r="D71" s="96"/>
      <c r="E71" s="97"/>
      <c r="F71" s="68"/>
    </row>
    <row r="72" spans="1:6" ht="12" customHeight="1" x14ac:dyDescent="0.25">
      <c r="A72" s="95" t="s">
        <v>87</v>
      </c>
      <c r="B72" s="96"/>
      <c r="C72" s="96"/>
      <c r="D72" s="96"/>
      <c r="E72" s="97"/>
      <c r="F72" s="68"/>
    </row>
    <row r="73" spans="1:6" ht="12" customHeight="1" x14ac:dyDescent="0.25">
      <c r="A73" s="95" t="s">
        <v>88</v>
      </c>
      <c r="B73" s="96"/>
      <c r="C73" s="96"/>
      <c r="D73" s="96"/>
      <c r="E73" s="97"/>
      <c r="F73" s="68"/>
    </row>
    <row r="74" spans="1:6" ht="12" customHeight="1" x14ac:dyDescent="0.25">
      <c r="A74" s="95" t="s">
        <v>89</v>
      </c>
      <c r="B74" s="96"/>
      <c r="C74" s="96"/>
      <c r="D74" s="96"/>
      <c r="E74" s="97"/>
      <c r="F74" s="68"/>
    </row>
    <row r="75" spans="1:6" ht="12.75" customHeight="1" thickBot="1" x14ac:dyDescent="0.3">
      <c r="A75" s="98" t="s">
        <v>90</v>
      </c>
      <c r="B75" s="99"/>
      <c r="C75" s="99"/>
      <c r="D75" s="99"/>
      <c r="E75" s="100"/>
      <c r="F75" s="68"/>
    </row>
    <row r="76" spans="1:6" ht="12.75" customHeight="1" x14ac:dyDescent="0.25">
      <c r="A76" s="69"/>
      <c r="B76" s="69"/>
      <c r="C76" s="69"/>
      <c r="D76" s="69"/>
      <c r="E76" s="69"/>
      <c r="F76" s="68"/>
    </row>
    <row r="77" spans="1:6" ht="15" customHeight="1" thickBot="1" x14ac:dyDescent="0.3">
      <c r="A77" s="102" t="s">
        <v>91</v>
      </c>
      <c r="B77" s="103"/>
      <c r="C77" s="70"/>
      <c r="D77" s="71"/>
      <c r="E77" s="71"/>
      <c r="F77" s="68"/>
    </row>
    <row r="78" spans="1:6" ht="12" customHeight="1" x14ac:dyDescent="0.25">
      <c r="A78" s="72" t="s">
        <v>75</v>
      </c>
      <c r="B78" s="73" t="s">
        <v>104</v>
      </c>
      <c r="C78" s="74" t="s">
        <v>92</v>
      </c>
      <c r="D78" s="71"/>
      <c r="E78" s="71"/>
      <c r="F78" s="68"/>
    </row>
    <row r="79" spans="1:6" ht="12" customHeight="1" x14ac:dyDescent="0.25">
      <c r="A79" s="75" t="s">
        <v>93</v>
      </c>
      <c r="B79" s="129">
        <f>F27</f>
        <v>349999.75</v>
      </c>
      <c r="C79" s="76">
        <f>(B79/B85)</f>
        <v>0.34841866529399573</v>
      </c>
      <c r="D79" s="71"/>
      <c r="E79" s="71"/>
      <c r="F79" s="68"/>
    </row>
    <row r="80" spans="1:6" ht="12" customHeight="1" x14ac:dyDescent="0.25">
      <c r="A80" s="75" t="s">
        <v>94</v>
      </c>
      <c r="B80" s="129">
        <f>F32</f>
        <v>0</v>
      </c>
      <c r="C80" s="76">
        <v>0</v>
      </c>
      <c r="D80" s="71"/>
      <c r="E80" s="71"/>
      <c r="F80" s="68"/>
    </row>
    <row r="81" spans="1:6" ht="12" customHeight="1" x14ac:dyDescent="0.25">
      <c r="A81" s="75" t="s">
        <v>95</v>
      </c>
      <c r="B81" s="129">
        <f>F39</f>
        <v>105000</v>
      </c>
      <c r="C81" s="76">
        <f>(B81/B85)</f>
        <v>0.1045256742493946</v>
      </c>
      <c r="D81" s="71"/>
      <c r="E81" s="71"/>
      <c r="F81" s="68"/>
    </row>
    <row r="82" spans="1:6" ht="12" customHeight="1" x14ac:dyDescent="0.25">
      <c r="A82" s="75" t="s">
        <v>55</v>
      </c>
      <c r="B82" s="129">
        <f>F54</f>
        <v>501703</v>
      </c>
      <c r="C82" s="76">
        <f>(B82/B85)</f>
        <v>0.49943661283756213</v>
      </c>
      <c r="D82" s="71"/>
      <c r="E82" s="71"/>
      <c r="F82" s="68"/>
    </row>
    <row r="83" spans="1:6" ht="12" customHeight="1" x14ac:dyDescent="0.25">
      <c r="A83" s="75" t="s">
        <v>96</v>
      </c>
      <c r="B83" s="129">
        <f>F60</f>
        <v>0</v>
      </c>
      <c r="C83" s="76">
        <f>(B83/B85)</f>
        <v>0</v>
      </c>
      <c r="D83" s="77"/>
      <c r="E83" s="77"/>
      <c r="F83" s="68"/>
    </row>
    <row r="84" spans="1:6" ht="12" customHeight="1" x14ac:dyDescent="0.25">
      <c r="A84" s="75" t="s">
        <v>97</v>
      </c>
      <c r="B84" s="129">
        <f>F63</f>
        <v>47835.137500000004</v>
      </c>
      <c r="C84" s="76">
        <f>(B84/B85)</f>
        <v>4.7619047619047623E-2</v>
      </c>
      <c r="D84" s="77"/>
      <c r="E84" s="77"/>
      <c r="F84" s="68"/>
    </row>
    <row r="85" spans="1:6" ht="12.75" customHeight="1" thickBot="1" x14ac:dyDescent="0.3">
      <c r="A85" s="78" t="s">
        <v>98</v>
      </c>
      <c r="B85" s="127">
        <f>SUM(B79:B84)</f>
        <v>1004537.8875</v>
      </c>
      <c r="C85" s="79">
        <f>SUM(C79:C84)</f>
        <v>1</v>
      </c>
      <c r="D85" s="77"/>
      <c r="E85" s="77"/>
      <c r="F85" s="68"/>
    </row>
    <row r="86" spans="1:6" ht="12" customHeight="1" x14ac:dyDescent="0.25">
      <c r="A86" s="69"/>
      <c r="B86" s="67"/>
      <c r="C86" s="67"/>
      <c r="D86" s="67"/>
      <c r="E86" s="67"/>
      <c r="F86" s="68"/>
    </row>
    <row r="87" spans="1:6" ht="12" customHeight="1" thickBot="1" x14ac:dyDescent="0.3">
      <c r="A87" s="124" t="s">
        <v>99</v>
      </c>
      <c r="B87" s="125"/>
      <c r="C87" s="125"/>
      <c r="D87" s="126"/>
      <c r="E87" s="80"/>
      <c r="F87" s="68"/>
    </row>
    <row r="88" spans="1:6" ht="12" customHeight="1" x14ac:dyDescent="0.25">
      <c r="A88" s="81" t="s">
        <v>105</v>
      </c>
      <c r="B88" s="82">
        <v>3500</v>
      </c>
      <c r="C88" s="82">
        <v>4000</v>
      </c>
      <c r="D88" s="83">
        <v>4500</v>
      </c>
      <c r="E88" s="84"/>
      <c r="F88" s="85"/>
    </row>
    <row r="89" spans="1:6" ht="13.5" thickBot="1" x14ac:dyDescent="0.3">
      <c r="A89" s="86" t="s">
        <v>106</v>
      </c>
      <c r="B89" s="127">
        <f>(F64/B88)</f>
        <v>287.01082500000001</v>
      </c>
      <c r="C89" s="127">
        <f>(F64/C88)</f>
        <v>251.13447187499997</v>
      </c>
      <c r="D89" s="128">
        <f>(F64/D88)</f>
        <v>223.23064166666666</v>
      </c>
      <c r="E89" s="84"/>
      <c r="F89" s="85"/>
    </row>
    <row r="90" spans="1:6" ht="15.6" customHeight="1" x14ac:dyDescent="0.25">
      <c r="A90" s="101" t="s">
        <v>100</v>
      </c>
      <c r="B90" s="101"/>
      <c r="C90" s="101"/>
      <c r="D90" s="101"/>
      <c r="E90" s="69"/>
      <c r="F90" s="69"/>
    </row>
  </sheetData>
  <mergeCells count="25">
    <mergeCell ref="D10:E10"/>
    <mergeCell ref="D9:E9"/>
    <mergeCell ref="D8:E8"/>
    <mergeCell ref="D13:E13"/>
    <mergeCell ref="D14:E14"/>
    <mergeCell ref="D11:E11"/>
    <mergeCell ref="A74:E74"/>
    <mergeCell ref="A75:E75"/>
    <mergeCell ref="A90:D90"/>
    <mergeCell ref="A77:B77"/>
    <mergeCell ref="D12:E12"/>
    <mergeCell ref="A16:F16"/>
    <mergeCell ref="A43:F43"/>
    <mergeCell ref="A49:F49"/>
    <mergeCell ref="A18:F18"/>
    <mergeCell ref="A29:F29"/>
    <mergeCell ref="A70:E70"/>
    <mergeCell ref="A69:E69"/>
    <mergeCell ref="A71:E71"/>
    <mergeCell ref="A87:D87"/>
    <mergeCell ref="A27:E27"/>
    <mergeCell ref="A39:E39"/>
    <mergeCell ref="A54:E54"/>
    <mergeCell ref="A72:E72"/>
    <mergeCell ref="A73:E73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OLIVOS</vt:lpstr>
      <vt:lpstr>OLIVOS!Área_de_impresión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2023-03-31T20:42:24Z</dcterms:modified>
  <cp:category/>
  <cp:contentStatus/>
</cp:coreProperties>
</file>