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PUERTO AYSEN\"/>
    </mc:Choice>
  </mc:AlternateContent>
  <bookViews>
    <workbookView xWindow="0" yWindow="0" windowWidth="20490" windowHeight="7755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58" i="1" l="1"/>
  <c r="G59" i="1"/>
  <c r="G46" i="1"/>
  <c r="G70" i="1" l="1"/>
  <c r="G71" i="1" s="1"/>
  <c r="G57" i="1"/>
  <c r="D100" i="1" l="1"/>
  <c r="G13" i="1"/>
  <c r="G45" i="1"/>
  <c r="G56" i="1"/>
  <c r="G61" i="1"/>
  <c r="G62" i="1"/>
  <c r="G64" i="1"/>
  <c r="G65" i="1"/>
  <c r="G24" i="1"/>
  <c r="G25" i="1"/>
  <c r="G26" i="1"/>
  <c r="G27" i="1"/>
  <c r="G28" i="1"/>
  <c r="G29" i="1"/>
  <c r="G22" i="1"/>
  <c r="G36" i="1" l="1"/>
  <c r="C90" i="1" s="1"/>
  <c r="G50" i="1"/>
  <c r="C92" i="1" s="1"/>
  <c r="G66" i="1"/>
  <c r="C93" i="1" s="1"/>
  <c r="C94" i="1"/>
  <c r="C91" i="1" l="1"/>
  <c r="G76" i="1"/>
  <c r="G73" i="1" l="1"/>
  <c r="G74" i="1" s="1"/>
  <c r="C95" i="1" s="1"/>
  <c r="G75" i="1" l="1"/>
  <c r="D101" i="1" s="1"/>
  <c r="C96" i="1"/>
  <c r="D90" i="1" s="1"/>
  <c r="C101" i="1" l="1"/>
  <c r="E101" i="1"/>
  <c r="G77" i="1"/>
  <c r="D95" i="1"/>
  <c r="D93" i="1"/>
  <c r="D94" i="1"/>
  <c r="D92" i="1"/>
  <c r="D96" i="1" l="1"/>
</calcChain>
</file>

<file path=xl/sharedStrings.xml><?xml version="1.0" encoding="utf-8"?>
<sst xmlns="http://schemas.openxmlformats.org/spreadsheetml/2006/main" count="133" uniqueCount="95">
  <si>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</si>
  <si>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</si>
  <si>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</si>
  <si>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</si>
  <si>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</si>
  <si>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</si>
  <si>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</si>
  <si>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</si>
  <si>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</si>
  <si>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</si>
  <si>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</si>
  <si>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</si>
  <si>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</si>
  <si>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</si>
  <si>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</si>
  <si>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</si>
  <si>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</si>
  <si>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</si>
  <si>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</si>
  <si>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</si>
  <si>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</si>
  <si>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</si>
  <si>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</si>
  <si>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</si>
  <si>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</si>
  <si>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</si>
  <si>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</si>
  <si>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</si>
  <si>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</si>
  <si>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</si>
  <si>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</si>
  <si>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</si>
  <si>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</si>
  <si>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</si>
  <si>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</si>
  <si>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</si>
  <si>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</si>
  <si>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</si>
  <si>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</si>
  <si>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</si>
  <si>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</si>
  <si>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</si>
  <si>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</si>
  <si>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</si>
  <si>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</si>
  <si>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</si>
  <si>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</si>
  <si>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</si>
  <si>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</si>
  <si>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</si>
  <si>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</si>
  <si>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</si>
  <si>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</si>
  <si>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</si>
  <si>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</si>
  <si>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</si>
  <si>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PRECIO ESPERADO ($/Unidades)</t>
  </si>
  <si>
    <t>Costo unitario ($/ Unidades) (*)</t>
  </si>
  <si>
    <t>ESCENARIOS COSTO UNITARIO  ($/unidades)</t>
  </si>
  <si>
    <t>RENDIMIENTO</t>
  </si>
  <si>
    <t>Aysén</t>
  </si>
  <si>
    <t>Puerto Aysén</t>
  </si>
  <si>
    <t>No hay</t>
  </si>
  <si>
    <t>Kg</t>
  </si>
  <si>
    <t>Flete</t>
  </si>
  <si>
    <t>Mestiza</t>
  </si>
  <si>
    <t>Medio</t>
  </si>
  <si>
    <t>Mantención infraestructura</t>
  </si>
  <si>
    <t>Sep-Nov</t>
  </si>
  <si>
    <t>Sep</t>
  </si>
  <si>
    <t>Urea</t>
  </si>
  <si>
    <t>SFT</t>
  </si>
  <si>
    <t>Azufre</t>
  </si>
  <si>
    <t>Muriato de Potasio</t>
  </si>
  <si>
    <t>Cosecha de forraje</t>
  </si>
  <si>
    <t>Hr/Maq</t>
  </si>
  <si>
    <t>Fardo</t>
  </si>
  <si>
    <t>FARMACOS</t>
  </si>
  <si>
    <t>Sanitario</t>
  </si>
  <si>
    <t>CB</t>
  </si>
  <si>
    <t>Sep-Oct</t>
  </si>
  <si>
    <t>Ene</t>
  </si>
  <si>
    <t>Rendimiento  (Unidades/rebaño)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</si>
  <si>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</si>
  <si>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</si>
  <si>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Ovino Carne</t>
  </si>
  <si>
    <t xml:space="preserve"> (Kg/rebaño 100 vientres)</t>
  </si>
  <si>
    <t>Ene-24</t>
  </si>
  <si>
    <t>Mercado local</t>
  </si>
  <si>
    <t>Dic-Feb</t>
  </si>
  <si>
    <t>Esquila</t>
  </si>
  <si>
    <t>Ago-Sep</t>
  </si>
  <si>
    <t>$/rebaño</t>
  </si>
  <si>
    <t>COSTOS DIRECTOS DE PRODUCCIÓN REBAÑO 100 VIENTRES (INCLUYE IVA)</t>
  </si>
  <si>
    <t xml:space="preserve">Fertilización de mantención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</si>
</sst>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7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166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center" wrapText="1"/>
    </xf>
    <xf numFmtId="49" fontId="1" fillId="2" borderId="48" xfId="0" applyNumberFormat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8" xfId="0" applyNumberFormat="1" applyFont="1" applyFill="1" applyBorder="1" applyAlignment="1">
      <alignment horizontal="center"/>
    </xf>
    <xf numFmtId="3" fontId="1" fillId="2" borderId="48" xfId="0" applyNumberFormat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49" fontId="1" fillId="2" borderId="48" xfId="0" applyNumberFormat="1" applyFont="1" applyFill="1" applyBorder="1" applyAlignment="1">
      <alignment horizontal="lef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right"/>
    </xf>
    <xf numFmtId="49" fontId="4" fillId="2" borderId="48" xfId="0" applyNumberFormat="1" applyFont="1" applyFill="1" applyBorder="1" applyAlignment="1">
      <alignment horizontal="left" vertical="center" wrapText="1"/>
    </xf>
    <xf numFmtId="49" fontId="4" fillId="2" borderId="48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59" xfId="0" applyNumberFormat="1" applyFont="1" applyFill="1" applyBorder="1" applyAlignment="1">
      <alignment wrapText="1"/>
    </xf>
    <xf numFmtId="49" fontId="1" fillId="2" borderId="60" xfId="0" applyNumberFormat="1" applyFont="1" applyFill="1" applyBorder="1" applyAlignment="1">
      <alignment wrapText="1"/>
    </xf>
    <xf numFmtId="49" fontId="1" fillId="2" borderId="59" xfId="0" applyNumberFormat="1" applyFont="1" applyFill="1" applyBorder="1" applyAlignment="1"/>
    <xf numFmtId="49" fontId="1" fillId="2" borderId="60" xfId="0" applyNumberFormat="1" applyFont="1" applyFill="1" applyBorder="1" applyAlignment="1"/>
    <xf numFmtId="49" fontId="1" fillId="2" borderId="60" xfId="0" applyNumberFormat="1" applyFont="1" applyFill="1" applyBorder="1" applyAlignment="1">
      <alignment horizontal="right" vertical="center" wrapText="1"/>
    </xf>
    <xf numFmtId="49" fontId="1" fillId="2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 wrapText="1"/>
    </xf>
    <xf numFmtId="49" fontId="1" fillId="2" borderId="65" xfId="0" applyNumberFormat="1" applyFont="1" applyFill="1" applyBorder="1" applyAlignment="1">
      <alignment vertical="center" wrapText="1"/>
    </xf>
    <xf numFmtId="49" fontId="1" fillId="2" borderId="66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wrapText="1"/>
    </xf>
    <xf numFmtId="0" fontId="1" fillId="2" borderId="48" xfId="0" applyFont="1" applyFill="1" applyBorder="1" applyAlignment="1"/>
    <xf numFmtId="49" fontId="1" fillId="2" borderId="5" xfId="0" applyNumberFormat="1" applyFont="1" applyFill="1" applyBorder="1" applyAlignment="1">
      <alignment wrapText="1"/>
    </xf>
    <xf numFmtId="3" fontId="2" fillId="3" borderId="48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49" xfId="0" applyNumberFormat="1" applyFont="1" applyFill="1" applyBorder="1" applyAlignment="1">
      <alignment horizontal="center" vertical="center"/>
    </xf>
    <xf numFmtId="49" fontId="5" fillId="3" borderId="49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5" fillId="5" borderId="21" xfId="0" applyNumberFormat="1" applyFont="1" applyFill="1" applyBorder="1" applyAlignment="1">
      <alignment vertical="center"/>
    </xf>
    <xf numFmtId="0" fontId="5" fillId="5" borderId="22" xfId="0" applyFont="1" applyFill="1" applyBorder="1" applyAlignment="1">
      <alignment vertical="center"/>
    </xf>
    <xf numFmtId="164" fontId="5" fillId="5" borderId="23" xfId="0" applyNumberFormat="1" applyFont="1" applyFill="1" applyBorder="1" applyAlignment="1">
      <alignment vertical="center"/>
    </xf>
    <xf numFmtId="49" fontId="5" fillId="3" borderId="24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164" fontId="5" fillId="3" borderId="25" xfId="0" applyNumberFormat="1" applyFont="1" applyFill="1" applyBorder="1" applyAlignment="1">
      <alignment vertical="center"/>
    </xf>
    <xf numFmtId="49" fontId="5" fillId="5" borderId="24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25" xfId="0" applyNumberFormat="1" applyFont="1" applyFill="1" applyBorder="1" applyAlignment="1">
      <alignment vertical="center"/>
    </xf>
    <xf numFmtId="49" fontId="5" fillId="5" borderId="26" xfId="0" applyNumberFormat="1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164" fontId="5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4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8" borderId="37" xfId="0" applyFont="1" applyFill="1" applyBorder="1" applyAlignment="1"/>
    <xf numFmtId="0" fontId="1" fillId="6" borderId="17" xfId="0" applyFont="1" applyFill="1" applyBorder="1" applyAlignment="1"/>
    <xf numFmtId="49" fontId="4" fillId="7" borderId="28" xfId="0" applyNumberFormat="1" applyFont="1" applyFill="1" applyBorder="1" applyAlignment="1">
      <alignment vertical="center"/>
    </xf>
    <xf numFmtId="49" fontId="4" fillId="7" borderId="18" xfId="0" applyNumberFormat="1" applyFont="1" applyFill="1" applyBorder="1" applyAlignment="1">
      <alignment horizontal="center" vertical="center"/>
    </xf>
    <xf numFmtId="49" fontId="1" fillId="7" borderId="29" xfId="0" applyNumberFormat="1" applyFont="1" applyFill="1" applyBorder="1" applyAlignment="1">
      <alignment horizontal="center"/>
    </xf>
    <xf numFmtId="49" fontId="4" fillId="2" borderId="30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49" fontId="4" fillId="7" borderId="32" xfId="0" applyNumberFormat="1" applyFont="1" applyFill="1" applyBorder="1" applyAlignment="1">
      <alignment vertical="center"/>
    </xf>
    <xf numFmtId="165" fontId="4" fillId="7" borderId="33" xfId="0" applyNumberFormat="1" applyFont="1" applyFill="1" applyBorder="1" applyAlignment="1">
      <alignment vertical="center"/>
    </xf>
    <xf numFmtId="9" fontId="4" fillId="7" borderId="34" xfId="0" applyNumberFormat="1" applyFont="1" applyFill="1" applyBorder="1" applyAlignment="1">
      <alignment vertical="center"/>
    </xf>
    <xf numFmtId="49" fontId="4" fillId="7" borderId="46" xfId="0" applyNumberFormat="1" applyFont="1" applyFill="1" applyBorder="1" applyAlignment="1">
      <alignment vertical="center"/>
    </xf>
    <xf numFmtId="3" fontId="4" fillId="7" borderId="47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horizontal="right" vertical="center"/>
    </xf>
    <xf numFmtId="165" fontId="4" fillId="7" borderId="34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2" borderId="63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49" fontId="5" fillId="3" borderId="6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17" fontId="9" fillId="0" borderId="62" xfId="1" applyNumberFormat="1" applyFont="1" applyBorder="1" applyAlignment="1">
      <alignment horizontal="right" vertical="center"/>
    </xf>
    <xf numFmtId="0" fontId="1" fillId="2" borderId="51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55" xfId="0" applyFont="1" applyFill="1" applyBorder="1" applyAlignment="1">
      <alignment wrapText="1"/>
    </xf>
    <xf numFmtId="14" fontId="1" fillId="2" borderId="55" xfId="0" applyNumberFormat="1" applyFont="1" applyFill="1" applyBorder="1" applyAlignment="1"/>
    <xf numFmtId="0" fontId="1" fillId="2" borderId="55" xfId="0" applyFont="1" applyFill="1" applyBorder="1" applyAlignment="1"/>
    <xf numFmtId="0" fontId="1" fillId="2" borderId="56" xfId="0" applyFont="1" applyFill="1" applyBorder="1" applyAlignment="1"/>
    <xf numFmtId="0" fontId="1" fillId="2" borderId="56" xfId="0" applyFont="1" applyFill="1" applyBorder="1" applyAlignment="1">
      <alignment horizontal="right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5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3" fontId="1" fillId="2" borderId="9" xfId="0" applyNumberFormat="1" applyFont="1" applyFill="1" applyBorder="1" applyAlignment="1">
      <alignment horizontal="right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3" fontId="1" fillId="2" borderId="15" xfId="0" applyNumberFormat="1" applyFont="1" applyFill="1" applyBorder="1" applyAlignment="1">
      <alignment horizontal="right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horizontal="right" vertical="center" wrapText="1"/>
    </xf>
    <xf numFmtId="49" fontId="2" fillId="3" borderId="48" xfId="0" applyNumberFormat="1" applyFont="1" applyFill="1" applyBorder="1" applyAlignment="1">
      <alignment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2" borderId="51" xfId="0" applyFont="1" applyFill="1" applyBorder="1" applyAlignment="1">
      <alignment horizontal="center"/>
    </xf>
    <xf numFmtId="3" fontId="1" fillId="2" borderId="51" xfId="0" applyNumberFormat="1" applyFont="1" applyFill="1" applyBorder="1" applyAlignment="1"/>
    <xf numFmtId="3" fontId="1" fillId="2" borderId="51" xfId="0" applyNumberFormat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center" vertical="center"/>
    </xf>
    <xf numFmtId="49" fontId="1" fillId="2" borderId="48" xfId="0" applyNumberFormat="1" applyFont="1" applyFill="1" applyBorder="1" applyAlignment="1">
      <alignment horizontal="center" vertical="center"/>
    </xf>
    <xf numFmtId="3" fontId="1" fillId="2" borderId="48" xfId="0" applyNumberFormat="1" applyFont="1" applyFill="1" applyBorder="1" applyAlignment="1">
      <alignment horizontal="center" vertical="center"/>
    </xf>
    <xf numFmtId="0" fontId="1" fillId="2" borderId="48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49" fontId="8" fillId="8" borderId="52" xfId="0" applyNumberFormat="1" applyFont="1" applyFill="1" applyBorder="1" applyAlignment="1">
      <alignment horizontal="center" vertical="center"/>
    </xf>
    <xf numFmtId="49" fontId="8" fillId="8" borderId="53" xfId="0" applyNumberFormat="1" applyFont="1" applyFill="1" applyBorder="1" applyAlignment="1">
      <alignment horizontal="center" vertical="center"/>
    </xf>
    <xf numFmtId="49" fontId="8" fillId="8" borderId="54" xfId="0" applyNumberFormat="1" applyFont="1" applyFill="1" applyBorder="1" applyAlignment="1">
      <alignment horizontal="center" vertical="center"/>
    </xf>
    <xf numFmtId="49" fontId="8" fillId="8" borderId="35" xfId="0" applyNumberFormat="1" applyFont="1" applyFill="1" applyBorder="1" applyAlignment="1">
      <alignment vertical="center"/>
    </xf>
    <xf numFmtId="0" fontId="4" fillId="8" borderId="3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7" xfId="0" applyNumberFormat="1" applyFont="1" applyFill="1" applyBorder="1" applyAlignment="1">
      <alignment horizontal="left" vertical="center"/>
    </xf>
    <xf numFmtId="49" fontId="2" fillId="3" borderId="61" xfId="0" applyNumberFormat="1" applyFont="1" applyFill="1" applyBorder="1" applyAlignment="1">
      <alignment horizontal="left" vertical="center"/>
    </xf>
    <xf numFmtId="49" fontId="2" fillId="3" borderId="58" xfId="0" applyNumberFormat="1" applyFont="1" applyFill="1" applyBorder="1" applyAlignment="1">
      <alignment horizontal="left" vertical="center"/>
    </xf>
    <xf numFmtId="49" fontId="2" fillId="3" borderId="55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workbookViewId="0">
      <selection activeCell="L13" sqref="L13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4" customWidth="1"/>
    <col min="8" max="255" width="10.85546875" style="1" customWidth="1"/>
  </cols>
  <sheetData>
    <row r="1" spans="1:7" ht="15" customHeight="1" x14ac:dyDescent="0.25">
      <c r="A1" s="2"/>
      <c r="B1" s="106"/>
      <c r="C1" s="106"/>
      <c r="D1" s="106"/>
      <c r="E1" s="106"/>
      <c r="F1" s="106"/>
      <c r="G1" s="107"/>
    </row>
    <row r="2" spans="1:7" ht="15" customHeight="1" x14ac:dyDescent="0.25">
      <c r="A2" s="2"/>
      <c r="B2" s="106"/>
      <c r="C2" s="106"/>
      <c r="D2" s="106"/>
      <c r="E2" s="106"/>
      <c r="F2" s="106"/>
      <c r="G2" s="107"/>
    </row>
    <row r="3" spans="1:7" ht="15" customHeight="1" x14ac:dyDescent="0.25">
      <c r="A3" s="2"/>
      <c r="B3" s="106"/>
      <c r="C3" s="106"/>
      <c r="D3" s="106"/>
      <c r="E3" s="106"/>
      <c r="F3" s="106"/>
      <c r="G3" s="107"/>
    </row>
    <row r="4" spans="1:7" ht="15" customHeight="1" x14ac:dyDescent="0.25">
      <c r="A4" s="2"/>
      <c r="B4" s="106"/>
      <c r="C4" s="106"/>
      <c r="D4" s="106"/>
      <c r="E4" s="106"/>
      <c r="F4" s="106"/>
      <c r="G4" s="107"/>
    </row>
    <row r="5" spans="1:7" ht="15" customHeight="1" x14ac:dyDescent="0.25">
      <c r="A5" s="2"/>
      <c r="B5" s="106"/>
      <c r="C5" s="106"/>
      <c r="D5" s="106"/>
      <c r="E5" s="106"/>
      <c r="F5" s="106"/>
      <c r="G5" s="107"/>
    </row>
    <row r="6" spans="1:7" ht="15" customHeight="1" x14ac:dyDescent="0.25">
      <c r="A6" s="2"/>
      <c r="B6" s="106"/>
      <c r="C6" s="106"/>
      <c r="D6" s="106"/>
      <c r="E6" s="106"/>
      <c r="F6" s="106"/>
      <c r="G6" s="107"/>
    </row>
    <row r="7" spans="1:7" ht="15" customHeight="1" x14ac:dyDescent="0.25">
      <c r="A7" s="2"/>
      <c r="B7" s="106"/>
      <c r="C7" s="106"/>
      <c r="D7" s="106"/>
      <c r="E7" s="106"/>
      <c r="F7" s="106"/>
      <c r="G7" s="107"/>
    </row>
    <row r="8" spans="1:7" ht="15" customHeight="1" x14ac:dyDescent="0.25">
      <c r="A8" s="2"/>
      <c r="B8" s="108"/>
      <c r="C8" s="109"/>
      <c r="D8" s="106"/>
      <c r="E8" s="109"/>
      <c r="F8" s="109"/>
      <c r="G8" s="110"/>
    </row>
    <row r="9" spans="1:7" ht="12" customHeight="1" x14ac:dyDescent="0.25">
      <c r="A9" s="13"/>
      <c r="B9" s="111" t="s">
        <v>0</v>
      </c>
      <c r="C9" s="40" t="s">
        <v>85</v>
      </c>
      <c r="D9" s="112"/>
      <c r="E9" s="172" t="s">
        <v>59</v>
      </c>
      <c r="F9" s="173"/>
      <c r="G9" s="30">
        <v>1040</v>
      </c>
    </row>
    <row r="10" spans="1:7" ht="18" customHeight="1" x14ac:dyDescent="0.25">
      <c r="A10" s="13"/>
      <c r="B10" s="42" t="s">
        <v>1</v>
      </c>
      <c r="C10" s="39" t="s">
        <v>65</v>
      </c>
      <c r="D10" s="112"/>
      <c r="E10" s="174"/>
      <c r="F10" s="175"/>
      <c r="G10" s="4" t="s">
        <v>86</v>
      </c>
    </row>
    <row r="11" spans="1:7" ht="18" customHeight="1" x14ac:dyDescent="0.25">
      <c r="A11" s="13"/>
      <c r="B11" s="42" t="s">
        <v>3</v>
      </c>
      <c r="C11" s="40" t="s">
        <v>66</v>
      </c>
      <c r="D11" s="112"/>
      <c r="E11" s="170" t="s">
        <v>2</v>
      </c>
      <c r="F11" s="171"/>
      <c r="G11" s="4" t="s">
        <v>87</v>
      </c>
    </row>
    <row r="12" spans="1:7" ht="11.25" customHeight="1" x14ac:dyDescent="0.25">
      <c r="A12" s="13"/>
      <c r="B12" s="42" t="s">
        <v>4</v>
      </c>
      <c r="C12" s="41" t="s">
        <v>60</v>
      </c>
      <c r="D12" s="112"/>
      <c r="E12" s="35" t="s">
        <v>56</v>
      </c>
      <c r="F12" s="36"/>
      <c r="G12" s="23">
        <v>6400</v>
      </c>
    </row>
    <row r="13" spans="1:7" ht="11.25" customHeight="1" x14ac:dyDescent="0.25">
      <c r="A13" s="13"/>
      <c r="B13" s="42" t="s">
        <v>6</v>
      </c>
      <c r="C13" s="40" t="s">
        <v>61</v>
      </c>
      <c r="D13" s="112"/>
      <c r="E13" s="33" t="s">
        <v>5</v>
      </c>
      <c r="F13" s="34"/>
      <c r="G13" s="15">
        <f>G9*G12</f>
        <v>6656000</v>
      </c>
    </row>
    <row r="14" spans="1:7" ht="13.5" customHeight="1" x14ac:dyDescent="0.25">
      <c r="A14" s="13"/>
      <c r="B14" s="42" t="s">
        <v>8</v>
      </c>
      <c r="C14" s="40" t="s">
        <v>61</v>
      </c>
      <c r="D14" s="112"/>
      <c r="E14" s="35" t="s">
        <v>7</v>
      </c>
      <c r="F14" s="36"/>
      <c r="G14" s="4" t="s">
        <v>88</v>
      </c>
    </row>
    <row r="15" spans="1:7" ht="25.5" customHeight="1" x14ac:dyDescent="0.25">
      <c r="A15" s="13"/>
      <c r="B15" s="43" t="s">
        <v>10</v>
      </c>
      <c r="C15" s="113">
        <v>45005</v>
      </c>
      <c r="D15" s="112"/>
      <c r="E15" s="35" t="s">
        <v>9</v>
      </c>
      <c r="F15" s="36"/>
      <c r="G15" s="113" t="s">
        <v>89</v>
      </c>
    </row>
    <row r="16" spans="1:7" ht="12" customHeight="1" x14ac:dyDescent="0.25">
      <c r="A16" s="2"/>
      <c r="B16" s="114"/>
      <c r="C16" s="115"/>
      <c r="D16" s="116"/>
      <c r="E16" s="37" t="s">
        <v>11</v>
      </c>
      <c r="F16" s="38"/>
      <c r="G16" s="5" t="s">
        <v>62</v>
      </c>
    </row>
    <row r="17" spans="1:7" ht="12" customHeight="1" x14ac:dyDescent="0.25">
      <c r="A17" s="13"/>
      <c r="B17" s="117"/>
      <c r="C17" s="118"/>
      <c r="D17" s="119"/>
      <c r="E17" s="120"/>
      <c r="F17" s="120"/>
      <c r="G17" s="121"/>
    </row>
    <row r="18" spans="1:7" ht="12" customHeight="1" x14ac:dyDescent="0.25">
      <c r="A18" s="6"/>
      <c r="B18" s="163" t="s">
        <v>93</v>
      </c>
      <c r="C18" s="164"/>
      <c r="D18" s="164"/>
      <c r="E18" s="164"/>
      <c r="F18" s="164"/>
      <c r="G18" s="164"/>
    </row>
    <row r="19" spans="1:7" ht="12" customHeight="1" x14ac:dyDescent="0.25">
      <c r="A19" s="2"/>
      <c r="B19" s="122"/>
      <c r="C19" s="123"/>
      <c r="D19" s="123"/>
      <c r="E19" s="123"/>
      <c r="F19" s="124"/>
      <c r="G19" s="125"/>
    </row>
    <row r="20" spans="1:7" ht="12" customHeight="1" x14ac:dyDescent="0.25">
      <c r="A20" s="3"/>
      <c r="B20" s="126" t="s">
        <v>12</v>
      </c>
      <c r="C20" s="127"/>
      <c r="D20" s="128"/>
      <c r="E20" s="128"/>
      <c r="F20" s="128"/>
      <c r="G20" s="129"/>
    </row>
    <row r="21" spans="1:7" ht="24" customHeight="1" x14ac:dyDescent="0.25">
      <c r="A21" s="6"/>
      <c r="B21" s="130" t="s">
        <v>13</v>
      </c>
      <c r="C21" s="130" t="s">
        <v>14</v>
      </c>
      <c r="D21" s="130" t="s">
        <v>15</v>
      </c>
      <c r="E21" s="130" t="s">
        <v>16</v>
      </c>
      <c r="F21" s="130" t="s">
        <v>17</v>
      </c>
      <c r="G21" s="130" t="s">
        <v>18</v>
      </c>
    </row>
    <row r="22" spans="1:7" ht="12.75" customHeight="1" x14ac:dyDescent="0.25">
      <c r="A22" s="6"/>
      <c r="B22" s="44" t="s">
        <v>67</v>
      </c>
      <c r="C22" s="7" t="s">
        <v>19</v>
      </c>
      <c r="D22" s="16">
        <v>25</v>
      </c>
      <c r="E22" s="7" t="s">
        <v>68</v>
      </c>
      <c r="F22" s="26">
        <v>25000</v>
      </c>
      <c r="G22" s="26">
        <f>D22*F22</f>
        <v>625000</v>
      </c>
    </row>
    <row r="23" spans="1:7" ht="12.75" customHeight="1" x14ac:dyDescent="0.25">
      <c r="A23" s="6"/>
      <c r="B23" s="46" t="s">
        <v>90</v>
      </c>
      <c r="C23" s="7" t="s">
        <v>55</v>
      </c>
      <c r="D23" s="16">
        <v>100</v>
      </c>
      <c r="E23" s="7" t="s">
        <v>91</v>
      </c>
      <c r="F23" s="26">
        <v>1600</v>
      </c>
      <c r="G23" s="26">
        <f>D23*F23</f>
        <v>160000</v>
      </c>
    </row>
    <row r="24" spans="1:7" ht="12.75" hidden="1" customHeight="1" x14ac:dyDescent="0.25">
      <c r="A24" s="6"/>
      <c r="B24" s="44"/>
      <c r="C24" s="7"/>
      <c r="D24" s="16"/>
      <c r="E24" s="7"/>
      <c r="F24" s="26"/>
      <c r="G24" s="26">
        <f t="shared" ref="G24:G29" si="0">D24*F24</f>
        <v>0</v>
      </c>
    </row>
    <row r="25" spans="1:7" ht="12.75" hidden="1" customHeight="1" x14ac:dyDescent="0.25">
      <c r="A25" s="6"/>
      <c r="B25" s="44"/>
      <c r="C25" s="7"/>
      <c r="D25" s="29"/>
      <c r="E25" s="7"/>
      <c r="F25" s="26"/>
      <c r="G25" s="26">
        <f t="shared" si="0"/>
        <v>0</v>
      </c>
    </row>
    <row r="26" spans="1:7" ht="12.75" hidden="1" customHeight="1" x14ac:dyDescent="0.25">
      <c r="A26" s="6"/>
      <c r="B26" s="44"/>
      <c r="C26" s="7"/>
      <c r="D26" s="16"/>
      <c r="E26" s="7"/>
      <c r="F26" s="26"/>
      <c r="G26" s="26">
        <f t="shared" si="0"/>
        <v>0</v>
      </c>
    </row>
    <row r="27" spans="1:7" ht="12.75" hidden="1" customHeight="1" x14ac:dyDescent="0.25">
      <c r="A27" s="6"/>
      <c r="B27" s="44"/>
      <c r="C27" s="7"/>
      <c r="D27" s="16"/>
      <c r="E27" s="7"/>
      <c r="F27" s="26"/>
      <c r="G27" s="26">
        <f t="shared" si="0"/>
        <v>0</v>
      </c>
    </row>
    <row r="28" spans="1:7" ht="12.75" hidden="1" customHeight="1" x14ac:dyDescent="0.25">
      <c r="A28" s="6"/>
      <c r="B28" s="44"/>
      <c r="C28" s="7"/>
      <c r="D28" s="29"/>
      <c r="E28" s="7"/>
      <c r="F28" s="26"/>
      <c r="G28" s="26">
        <f t="shared" si="0"/>
        <v>0</v>
      </c>
    </row>
    <row r="29" spans="1:7" ht="12.75" hidden="1" customHeight="1" x14ac:dyDescent="0.25">
      <c r="A29" s="6"/>
      <c r="B29" s="44"/>
      <c r="C29" s="7"/>
      <c r="D29" s="16"/>
      <c r="E29" s="7"/>
      <c r="F29" s="26"/>
      <c r="G29" s="26">
        <f t="shared" si="0"/>
        <v>0</v>
      </c>
    </row>
    <row r="30" spans="1:7" ht="12.75" hidden="1" customHeight="1" x14ac:dyDescent="0.25">
      <c r="A30" s="6"/>
      <c r="B30" s="44"/>
      <c r="C30" s="7"/>
      <c r="D30" s="16"/>
      <c r="E30" s="7"/>
      <c r="F30" s="26"/>
      <c r="G30" s="26"/>
    </row>
    <row r="31" spans="1:7" ht="12.75" hidden="1" customHeight="1" x14ac:dyDescent="0.25">
      <c r="A31" s="6"/>
      <c r="B31" s="44"/>
      <c r="C31" s="7"/>
      <c r="D31" s="29"/>
      <c r="E31" s="7"/>
      <c r="F31" s="26"/>
      <c r="G31" s="26"/>
    </row>
    <row r="32" spans="1:7" ht="12.75" hidden="1" customHeight="1" x14ac:dyDescent="0.25">
      <c r="A32" s="6"/>
      <c r="B32" s="44"/>
      <c r="C32" s="7"/>
      <c r="D32" s="16"/>
      <c r="E32" s="7"/>
      <c r="F32" s="26"/>
      <c r="G32" s="26"/>
    </row>
    <row r="33" spans="1:7" ht="15.75" hidden="1" customHeight="1" x14ac:dyDescent="0.25">
      <c r="A33" s="6"/>
      <c r="B33" s="44"/>
      <c r="C33" s="7"/>
      <c r="D33" s="16"/>
      <c r="E33" s="7"/>
      <c r="F33" s="26"/>
      <c r="G33" s="26"/>
    </row>
    <row r="34" spans="1:7" ht="12.75" hidden="1" customHeight="1" x14ac:dyDescent="0.25">
      <c r="A34" s="6"/>
      <c r="B34" s="44"/>
      <c r="C34" s="7"/>
      <c r="D34" s="16"/>
      <c r="E34" s="7"/>
      <c r="F34" s="26"/>
      <c r="G34" s="26"/>
    </row>
    <row r="35" spans="1:7" ht="12.75" hidden="1" customHeight="1" x14ac:dyDescent="0.25">
      <c r="A35" s="6"/>
      <c r="B35" s="44"/>
      <c r="C35" s="7"/>
      <c r="D35" s="16"/>
      <c r="E35" s="7"/>
      <c r="F35" s="26"/>
      <c r="G35" s="26"/>
    </row>
    <row r="36" spans="1:7" ht="12.75" customHeight="1" x14ac:dyDescent="0.25">
      <c r="A36" s="6"/>
      <c r="B36" s="8" t="s">
        <v>20</v>
      </c>
      <c r="C36" s="9"/>
      <c r="D36" s="9"/>
      <c r="E36" s="9"/>
      <c r="F36" s="10"/>
      <c r="G36" s="27">
        <f>G22+G24+G25+G26+G27+G28+G29+G30+G31+G32+G33+G34+G35</f>
        <v>625000</v>
      </c>
    </row>
    <row r="37" spans="1:7" ht="12" customHeight="1" x14ac:dyDescent="0.25">
      <c r="A37" s="2"/>
      <c r="B37" s="122"/>
      <c r="C37" s="124"/>
      <c r="D37" s="124"/>
      <c r="E37" s="124"/>
      <c r="F37" s="131"/>
      <c r="G37" s="132"/>
    </row>
    <row r="38" spans="1:7" ht="12" customHeight="1" x14ac:dyDescent="0.25">
      <c r="A38" s="3"/>
      <c r="B38" s="48" t="s">
        <v>21</v>
      </c>
      <c r="C38" s="49"/>
      <c r="D38" s="50"/>
      <c r="E38" s="50"/>
      <c r="F38" s="51"/>
      <c r="G38" s="52"/>
    </row>
    <row r="39" spans="1:7" ht="24" customHeight="1" x14ac:dyDescent="0.25">
      <c r="A39" s="3"/>
      <c r="B39" s="133" t="s">
        <v>13</v>
      </c>
      <c r="C39" s="134" t="s">
        <v>14</v>
      </c>
      <c r="D39" s="134" t="s">
        <v>15</v>
      </c>
      <c r="E39" s="133" t="s">
        <v>53</v>
      </c>
      <c r="F39" s="134" t="s">
        <v>17</v>
      </c>
      <c r="G39" s="133" t="s">
        <v>18</v>
      </c>
    </row>
    <row r="40" spans="1:7" ht="12" customHeight="1" x14ac:dyDescent="0.25">
      <c r="A40" s="3"/>
      <c r="B40" s="135"/>
      <c r="C40" s="136" t="s">
        <v>53</v>
      </c>
      <c r="D40" s="136" t="s">
        <v>53</v>
      </c>
      <c r="E40" s="136" t="s">
        <v>53</v>
      </c>
      <c r="F40" s="137" t="s">
        <v>53</v>
      </c>
      <c r="G40" s="138"/>
    </row>
    <row r="41" spans="1:7" ht="12" customHeight="1" x14ac:dyDescent="0.25">
      <c r="A41" s="3"/>
      <c r="B41" s="11" t="s">
        <v>22</v>
      </c>
      <c r="C41" s="12"/>
      <c r="D41" s="12"/>
      <c r="E41" s="12"/>
      <c r="F41" s="139"/>
      <c r="G41" s="28"/>
    </row>
    <row r="42" spans="1:7" ht="12" customHeight="1" x14ac:dyDescent="0.25">
      <c r="A42" s="2"/>
      <c r="B42" s="140"/>
      <c r="C42" s="141"/>
      <c r="D42" s="141"/>
      <c r="E42" s="141"/>
      <c r="F42" s="142"/>
      <c r="G42" s="143"/>
    </row>
    <row r="43" spans="1:7" ht="12" customHeight="1" x14ac:dyDescent="0.25">
      <c r="A43" s="3"/>
      <c r="B43" s="48" t="s">
        <v>23</v>
      </c>
      <c r="C43" s="49"/>
      <c r="D43" s="50"/>
      <c r="E43" s="50"/>
      <c r="F43" s="51"/>
      <c r="G43" s="52"/>
    </row>
    <row r="44" spans="1:7" ht="24" customHeight="1" x14ac:dyDescent="0.25">
      <c r="A44" s="3"/>
      <c r="B44" s="144" t="s">
        <v>13</v>
      </c>
      <c r="C44" s="144" t="s">
        <v>14</v>
      </c>
      <c r="D44" s="144" t="s">
        <v>15</v>
      </c>
      <c r="E44" s="144" t="s">
        <v>16</v>
      </c>
      <c r="F44" s="145" t="s">
        <v>17</v>
      </c>
      <c r="G44" s="144" t="s">
        <v>18</v>
      </c>
    </row>
    <row r="45" spans="1:7" ht="12.75" customHeight="1" x14ac:dyDescent="0.25">
      <c r="A45" s="6"/>
      <c r="B45" s="44" t="s">
        <v>94</v>
      </c>
      <c r="C45" s="160" t="s">
        <v>75</v>
      </c>
      <c r="D45" s="161">
        <v>1.5</v>
      </c>
      <c r="E45" s="160" t="s">
        <v>69</v>
      </c>
      <c r="F45" s="162">
        <v>35000</v>
      </c>
      <c r="G45" s="162">
        <f>D45*F45</f>
        <v>52500</v>
      </c>
    </row>
    <row r="46" spans="1:7" ht="12.75" customHeight="1" x14ac:dyDescent="0.25">
      <c r="A46" s="6"/>
      <c r="B46" s="44" t="s">
        <v>74</v>
      </c>
      <c r="C46" s="160" t="s">
        <v>76</v>
      </c>
      <c r="D46" s="161">
        <v>250</v>
      </c>
      <c r="E46" s="160" t="s">
        <v>81</v>
      </c>
      <c r="F46" s="162">
        <v>1500</v>
      </c>
      <c r="G46" s="162">
        <f>D46*F46</f>
        <v>375000</v>
      </c>
    </row>
    <row r="47" spans="1:7" ht="12.75" hidden="1" customHeight="1" x14ac:dyDescent="0.25">
      <c r="A47" s="6"/>
      <c r="B47" s="44"/>
      <c r="C47" s="7"/>
      <c r="D47" s="16"/>
      <c r="E47" s="7"/>
      <c r="F47" s="26"/>
      <c r="G47" s="26"/>
    </row>
    <row r="48" spans="1:7" ht="12.75" hidden="1" customHeight="1" x14ac:dyDescent="0.25">
      <c r="A48" s="6"/>
      <c r="B48" s="44"/>
      <c r="C48" s="7"/>
      <c r="D48" s="16"/>
      <c r="E48" s="7"/>
      <c r="F48" s="26"/>
      <c r="G48" s="26"/>
    </row>
    <row r="49" spans="1:11" ht="12.75" hidden="1" customHeight="1" x14ac:dyDescent="0.25">
      <c r="A49" s="6"/>
      <c r="B49" s="44"/>
      <c r="C49" s="7"/>
      <c r="D49" s="16"/>
      <c r="E49" s="7"/>
      <c r="F49" s="26"/>
      <c r="G49" s="26"/>
    </row>
    <row r="50" spans="1:11" ht="12.75" customHeight="1" x14ac:dyDescent="0.25">
      <c r="A50" s="3"/>
      <c r="B50" s="11" t="s">
        <v>24</v>
      </c>
      <c r="C50" s="12"/>
      <c r="D50" s="12"/>
      <c r="E50" s="12"/>
      <c r="F50" s="12"/>
      <c r="G50" s="28">
        <f>G45+G46+G47+G48+G49</f>
        <v>427500</v>
      </c>
    </row>
    <row r="51" spans="1:11" ht="12" customHeight="1" x14ac:dyDescent="0.25">
      <c r="A51" s="2"/>
      <c r="B51" s="140"/>
      <c r="C51" s="141"/>
      <c r="D51" s="141"/>
      <c r="E51" s="141"/>
      <c r="F51" s="142"/>
      <c r="G51" s="143"/>
    </row>
    <row r="52" spans="1:11" ht="12" customHeight="1" x14ac:dyDescent="0.25">
      <c r="A52" s="3"/>
      <c r="B52" s="48" t="s">
        <v>25</v>
      </c>
      <c r="C52" s="49"/>
      <c r="D52" s="50"/>
      <c r="E52" s="50"/>
      <c r="F52" s="51"/>
      <c r="G52" s="52"/>
    </row>
    <row r="53" spans="1:11" ht="24" customHeight="1" x14ac:dyDescent="0.25">
      <c r="A53" s="3"/>
      <c r="B53" s="54" t="s">
        <v>26</v>
      </c>
      <c r="C53" s="54" t="s">
        <v>27</v>
      </c>
      <c r="D53" s="54" t="s">
        <v>28</v>
      </c>
      <c r="E53" s="54" t="s">
        <v>16</v>
      </c>
      <c r="F53" s="54" t="s">
        <v>17</v>
      </c>
      <c r="G53" s="146" t="s">
        <v>18</v>
      </c>
      <c r="K53" s="14"/>
    </row>
    <row r="54" spans="1:11" ht="12.75" hidden="1" customHeight="1" x14ac:dyDescent="0.25">
      <c r="A54" s="13"/>
      <c r="B54" s="31"/>
      <c r="C54" s="21"/>
      <c r="D54" s="20"/>
      <c r="E54" s="21"/>
      <c r="F54" s="21"/>
      <c r="G54" s="20"/>
      <c r="K54" s="14"/>
    </row>
    <row r="55" spans="1:11" ht="12.75" customHeight="1" x14ac:dyDescent="0.25">
      <c r="A55" s="13"/>
      <c r="B55" s="32" t="s">
        <v>54</v>
      </c>
      <c r="C55" s="17"/>
      <c r="D55" s="19"/>
      <c r="E55" s="17"/>
      <c r="F55" s="20"/>
      <c r="G55" s="20" t="s">
        <v>53</v>
      </c>
    </row>
    <row r="56" spans="1:11" ht="12.75" customHeight="1" x14ac:dyDescent="0.25">
      <c r="A56" s="13"/>
      <c r="B56" s="22" t="s">
        <v>70</v>
      </c>
      <c r="C56" s="156" t="s">
        <v>63</v>
      </c>
      <c r="D56" s="156">
        <v>92</v>
      </c>
      <c r="E56" s="156" t="s">
        <v>80</v>
      </c>
      <c r="F56" s="158">
        <v>1100</v>
      </c>
      <c r="G56" s="158">
        <f t="shared" ref="G56:G65" si="1">D56*F56</f>
        <v>101200</v>
      </c>
    </row>
    <row r="57" spans="1:11" ht="12.75" customHeight="1" x14ac:dyDescent="0.25">
      <c r="A57" s="13"/>
      <c r="B57" s="22" t="s">
        <v>71</v>
      </c>
      <c r="C57" s="156" t="s">
        <v>63</v>
      </c>
      <c r="D57" s="159">
        <v>75</v>
      </c>
      <c r="E57" s="156" t="s">
        <v>80</v>
      </c>
      <c r="F57" s="158">
        <v>1100</v>
      </c>
      <c r="G57" s="158">
        <f t="shared" si="1"/>
        <v>82500</v>
      </c>
    </row>
    <row r="58" spans="1:11" ht="12.75" customHeight="1" x14ac:dyDescent="0.25">
      <c r="A58" s="13"/>
      <c r="B58" s="22" t="s">
        <v>72</v>
      </c>
      <c r="C58" s="156" t="s">
        <v>63</v>
      </c>
      <c r="D58" s="159">
        <v>42</v>
      </c>
      <c r="E58" s="156" t="s">
        <v>80</v>
      </c>
      <c r="F58" s="158">
        <v>1240</v>
      </c>
      <c r="G58" s="158">
        <f t="shared" si="1"/>
        <v>52080</v>
      </c>
    </row>
    <row r="59" spans="1:11" ht="12.75" customHeight="1" x14ac:dyDescent="0.25">
      <c r="A59" s="13"/>
      <c r="B59" s="22" t="s">
        <v>73</v>
      </c>
      <c r="C59" s="156" t="s">
        <v>63</v>
      </c>
      <c r="D59" s="156">
        <v>150</v>
      </c>
      <c r="E59" s="156" t="s">
        <v>80</v>
      </c>
      <c r="F59" s="158">
        <v>1275</v>
      </c>
      <c r="G59" s="158">
        <f t="shared" si="1"/>
        <v>191250</v>
      </c>
    </row>
    <row r="60" spans="1:11" ht="12.75" customHeight="1" x14ac:dyDescent="0.25">
      <c r="A60" s="13"/>
      <c r="B60" s="32" t="s">
        <v>77</v>
      </c>
      <c r="C60" s="157"/>
      <c r="D60" s="159"/>
      <c r="E60" s="157"/>
      <c r="F60" s="158"/>
      <c r="G60" s="158" t="s">
        <v>53</v>
      </c>
    </row>
    <row r="61" spans="1:11" ht="12.75" customHeight="1" x14ac:dyDescent="0.25">
      <c r="A61" s="13"/>
      <c r="B61" s="22" t="s">
        <v>78</v>
      </c>
      <c r="C61" s="157" t="s">
        <v>79</v>
      </c>
      <c r="D61" s="159">
        <v>100</v>
      </c>
      <c r="E61" s="157" t="s">
        <v>80</v>
      </c>
      <c r="F61" s="158">
        <v>3500</v>
      </c>
      <c r="G61" s="158">
        <f t="shared" si="1"/>
        <v>350000</v>
      </c>
    </row>
    <row r="62" spans="1:11" ht="12.75" hidden="1" customHeight="1" x14ac:dyDescent="0.25">
      <c r="A62" s="13"/>
      <c r="B62" s="22"/>
      <c r="C62" s="18"/>
      <c r="D62" s="18"/>
      <c r="E62" s="18"/>
      <c r="F62" s="20"/>
      <c r="G62" s="20">
        <f t="shared" si="1"/>
        <v>0</v>
      </c>
    </row>
    <row r="63" spans="1:11" ht="12.75" hidden="1" customHeight="1" x14ac:dyDescent="0.25">
      <c r="A63" s="13"/>
      <c r="B63" s="32"/>
      <c r="C63" s="17"/>
      <c r="D63" s="19"/>
      <c r="E63" s="17"/>
      <c r="F63" s="20"/>
      <c r="G63" s="20" t="s">
        <v>53</v>
      </c>
    </row>
    <row r="64" spans="1:11" ht="12.75" hidden="1" customHeight="1" x14ac:dyDescent="0.25">
      <c r="A64" s="13"/>
      <c r="B64" s="22"/>
      <c r="C64" s="17"/>
      <c r="D64" s="19"/>
      <c r="E64" s="17"/>
      <c r="F64" s="20"/>
      <c r="G64" s="20">
        <f t="shared" si="1"/>
        <v>0</v>
      </c>
    </row>
    <row r="65" spans="1:9" ht="12.75" hidden="1" customHeight="1" x14ac:dyDescent="0.25">
      <c r="A65" s="13"/>
      <c r="B65" s="22"/>
      <c r="C65" s="17"/>
      <c r="D65" s="19"/>
      <c r="E65" s="17"/>
      <c r="F65" s="20"/>
      <c r="G65" s="20">
        <f t="shared" si="1"/>
        <v>0</v>
      </c>
    </row>
    <row r="66" spans="1:9" ht="13.5" customHeight="1" x14ac:dyDescent="0.25">
      <c r="A66" s="13"/>
      <c r="B66" s="147" t="s">
        <v>29</v>
      </c>
      <c r="C66" s="148"/>
      <c r="D66" s="148"/>
      <c r="E66" s="148"/>
      <c r="F66" s="149"/>
      <c r="G66" s="47">
        <f>G54+G56+G57+G58+G59+G61+G62+G64+G65</f>
        <v>777030</v>
      </c>
    </row>
    <row r="67" spans="1:9" ht="12" customHeight="1" x14ac:dyDescent="0.25">
      <c r="A67" s="2"/>
      <c r="B67" s="150"/>
      <c r="C67" s="151"/>
      <c r="D67" s="151"/>
      <c r="E67" s="152"/>
      <c r="F67" s="153"/>
      <c r="G67" s="154"/>
    </row>
    <row r="68" spans="1:9" ht="12" customHeight="1" x14ac:dyDescent="0.25">
      <c r="A68" s="3"/>
      <c r="B68" s="48" t="s">
        <v>30</v>
      </c>
      <c r="C68" s="49"/>
      <c r="D68" s="50"/>
      <c r="E68" s="50"/>
      <c r="F68" s="51"/>
      <c r="G68" s="52"/>
    </row>
    <row r="69" spans="1:9" ht="24" customHeight="1" x14ac:dyDescent="0.25">
      <c r="A69" s="3"/>
      <c r="B69" s="53" t="s">
        <v>31</v>
      </c>
      <c r="C69" s="54" t="s">
        <v>27</v>
      </c>
      <c r="D69" s="54" t="s">
        <v>28</v>
      </c>
      <c r="E69" s="53" t="s">
        <v>16</v>
      </c>
      <c r="F69" s="54" t="s">
        <v>17</v>
      </c>
      <c r="G69" s="53" t="s">
        <v>18</v>
      </c>
    </row>
    <row r="70" spans="1:9" ht="16.5" customHeight="1" x14ac:dyDescent="0.25">
      <c r="A70" s="13"/>
      <c r="B70" s="45" t="s">
        <v>64</v>
      </c>
      <c r="C70" s="156" t="s">
        <v>55</v>
      </c>
      <c r="D70" s="156">
        <v>10</v>
      </c>
      <c r="E70" s="157" t="s">
        <v>89</v>
      </c>
      <c r="F70" s="158">
        <v>10000</v>
      </c>
      <c r="G70" s="158">
        <f>D70*F70</f>
        <v>100000</v>
      </c>
    </row>
    <row r="71" spans="1:9" ht="13.5" customHeight="1" x14ac:dyDescent="0.25">
      <c r="A71" s="3"/>
      <c r="B71" s="55" t="s">
        <v>32</v>
      </c>
      <c r="C71" s="56"/>
      <c r="D71" s="56"/>
      <c r="E71" s="57"/>
      <c r="F71" s="58"/>
      <c r="G71" s="59">
        <f>G70</f>
        <v>100000</v>
      </c>
      <c r="I71" s="25"/>
    </row>
    <row r="72" spans="1:9" ht="12" customHeight="1" x14ac:dyDescent="0.25">
      <c r="A72" s="2"/>
      <c r="B72" s="60"/>
      <c r="C72" s="60"/>
      <c r="D72" s="60"/>
      <c r="E72" s="60"/>
      <c r="F72" s="61"/>
      <c r="G72" s="62"/>
    </row>
    <row r="73" spans="1:9" ht="12" customHeight="1" x14ac:dyDescent="0.25">
      <c r="A73" s="13"/>
      <c r="B73" s="63" t="s">
        <v>33</v>
      </c>
      <c r="C73" s="64"/>
      <c r="D73" s="64"/>
      <c r="E73" s="64"/>
      <c r="F73" s="64"/>
      <c r="G73" s="65">
        <f>G36+G41+G50+G66+G71</f>
        <v>1929530</v>
      </c>
    </row>
    <row r="74" spans="1:9" ht="12" customHeight="1" x14ac:dyDescent="0.25">
      <c r="A74" s="13"/>
      <c r="B74" s="66" t="s">
        <v>34</v>
      </c>
      <c r="C74" s="67"/>
      <c r="D74" s="67"/>
      <c r="E74" s="67"/>
      <c r="F74" s="67"/>
      <c r="G74" s="68">
        <f>G73*0.05</f>
        <v>96476.5</v>
      </c>
    </row>
    <row r="75" spans="1:9" ht="12" customHeight="1" x14ac:dyDescent="0.25">
      <c r="A75" s="13"/>
      <c r="B75" s="69" t="s">
        <v>35</v>
      </c>
      <c r="C75" s="70"/>
      <c r="D75" s="70"/>
      <c r="E75" s="70"/>
      <c r="F75" s="70"/>
      <c r="G75" s="71">
        <f>G74+G73</f>
        <v>2026006.5</v>
      </c>
    </row>
    <row r="76" spans="1:9" ht="12" customHeight="1" x14ac:dyDescent="0.25">
      <c r="A76" s="13"/>
      <c r="B76" s="66" t="s">
        <v>36</v>
      </c>
      <c r="C76" s="67"/>
      <c r="D76" s="67"/>
      <c r="E76" s="67"/>
      <c r="F76" s="67"/>
      <c r="G76" s="68">
        <f>G13</f>
        <v>6656000</v>
      </c>
    </row>
    <row r="77" spans="1:9" ht="12" customHeight="1" x14ac:dyDescent="0.25">
      <c r="A77" s="13"/>
      <c r="B77" s="72" t="s">
        <v>37</v>
      </c>
      <c r="C77" s="73"/>
      <c r="D77" s="73"/>
      <c r="E77" s="73"/>
      <c r="F77" s="73"/>
      <c r="G77" s="65">
        <f>G76-G75</f>
        <v>4629993.5</v>
      </c>
    </row>
    <row r="78" spans="1:9" ht="12" customHeight="1" x14ac:dyDescent="0.25">
      <c r="A78" s="13"/>
      <c r="B78" s="75" t="s">
        <v>83</v>
      </c>
      <c r="C78" s="76"/>
      <c r="D78" s="76"/>
      <c r="E78" s="76"/>
      <c r="F78" s="76"/>
      <c r="G78" s="77"/>
    </row>
    <row r="79" spans="1:9" ht="12.75" customHeight="1" thickBot="1" x14ac:dyDescent="0.3">
      <c r="A79" s="13"/>
      <c r="B79" s="78"/>
      <c r="C79" s="76"/>
      <c r="D79" s="76"/>
      <c r="E79" s="76"/>
      <c r="F79" s="76"/>
      <c r="G79" s="77"/>
    </row>
    <row r="80" spans="1:9" ht="12" customHeight="1" x14ac:dyDescent="0.25">
      <c r="A80" s="13"/>
      <c r="B80" s="79" t="s">
        <v>84</v>
      </c>
      <c r="C80" s="80"/>
      <c r="D80" s="80"/>
      <c r="E80" s="80"/>
      <c r="F80" s="81"/>
      <c r="G80" s="77"/>
    </row>
    <row r="81" spans="1:7" ht="12" customHeight="1" x14ac:dyDescent="0.25">
      <c r="A81" s="13"/>
      <c r="B81" s="82" t="s">
        <v>38</v>
      </c>
      <c r="C81" s="83"/>
      <c r="D81" s="83"/>
      <c r="E81" s="83"/>
      <c r="F81" s="84"/>
      <c r="G81" s="77"/>
    </row>
    <row r="82" spans="1:7" ht="12" customHeight="1" x14ac:dyDescent="0.25">
      <c r="A82" s="13"/>
      <c r="B82" s="82" t="s">
        <v>39</v>
      </c>
      <c r="C82" s="83"/>
      <c r="D82" s="83"/>
      <c r="E82" s="83"/>
      <c r="F82" s="84"/>
      <c r="G82" s="77"/>
    </row>
    <row r="83" spans="1:7" ht="12" customHeight="1" x14ac:dyDescent="0.25">
      <c r="A83" s="13"/>
      <c r="B83" s="82" t="s">
        <v>40</v>
      </c>
      <c r="C83" s="83"/>
      <c r="D83" s="83"/>
      <c r="E83" s="83"/>
      <c r="F83" s="84"/>
      <c r="G83" s="77"/>
    </row>
    <row r="84" spans="1:7" ht="12" customHeight="1" x14ac:dyDescent="0.25">
      <c r="A84" s="13"/>
      <c r="B84" s="82" t="s">
        <v>41</v>
      </c>
      <c r="C84" s="83"/>
      <c r="D84" s="83"/>
      <c r="E84" s="83"/>
      <c r="F84" s="84"/>
      <c r="G84" s="77"/>
    </row>
    <row r="85" spans="1:7" ht="12" customHeight="1" x14ac:dyDescent="0.25">
      <c r="A85" s="13"/>
      <c r="B85" s="82" t="s">
        <v>42</v>
      </c>
      <c r="C85" s="83"/>
      <c r="D85" s="83"/>
      <c r="E85" s="83"/>
      <c r="F85" s="84"/>
      <c r="G85" s="77"/>
    </row>
    <row r="86" spans="1:7" ht="12.75" customHeight="1" thickBot="1" x14ac:dyDescent="0.3">
      <c r="A86" s="13"/>
      <c r="B86" s="85" t="s">
        <v>43</v>
      </c>
      <c r="C86" s="86"/>
      <c r="D86" s="86"/>
      <c r="E86" s="86"/>
      <c r="F86" s="87"/>
      <c r="G86" s="77"/>
    </row>
    <row r="87" spans="1:7" ht="12.75" customHeight="1" x14ac:dyDescent="0.25">
      <c r="A87" s="13"/>
      <c r="B87" s="78"/>
      <c r="C87" s="83"/>
      <c r="D87" s="83"/>
      <c r="E87" s="83"/>
      <c r="F87" s="83"/>
      <c r="G87" s="77"/>
    </row>
    <row r="88" spans="1:7" ht="15" customHeight="1" thickBot="1" x14ac:dyDescent="0.3">
      <c r="A88" s="13"/>
      <c r="B88" s="168" t="s">
        <v>44</v>
      </c>
      <c r="C88" s="169"/>
      <c r="D88" s="88"/>
      <c r="E88" s="89"/>
      <c r="F88" s="89"/>
      <c r="G88" s="77"/>
    </row>
    <row r="89" spans="1:7" ht="12" customHeight="1" x14ac:dyDescent="0.25">
      <c r="A89" s="13"/>
      <c r="B89" s="90" t="s">
        <v>31</v>
      </c>
      <c r="C89" s="91" t="s">
        <v>92</v>
      </c>
      <c r="D89" s="92" t="s">
        <v>45</v>
      </c>
      <c r="E89" s="89"/>
      <c r="F89" s="89"/>
      <c r="G89" s="77"/>
    </row>
    <row r="90" spans="1:7" ht="12" customHeight="1" x14ac:dyDescent="0.25">
      <c r="A90" s="13"/>
      <c r="B90" s="93" t="s">
        <v>46</v>
      </c>
      <c r="C90" s="94">
        <f>G36</f>
        <v>625000</v>
      </c>
      <c r="D90" s="95">
        <f>(C90/C96)</f>
        <v>0.30848864502655843</v>
      </c>
      <c r="E90" s="89"/>
      <c r="F90" s="89"/>
      <c r="G90" s="77"/>
    </row>
    <row r="91" spans="1:7" ht="12" customHeight="1" x14ac:dyDescent="0.25">
      <c r="A91" s="13"/>
      <c r="B91" s="93" t="s">
        <v>47</v>
      </c>
      <c r="C91" s="94">
        <f>G41</f>
        <v>0</v>
      </c>
      <c r="D91" s="95">
        <v>0</v>
      </c>
      <c r="E91" s="89"/>
      <c r="F91" s="89"/>
      <c r="G91" s="77"/>
    </row>
    <row r="92" spans="1:7" ht="12" customHeight="1" x14ac:dyDescent="0.25">
      <c r="A92" s="13"/>
      <c r="B92" s="93" t="s">
        <v>48</v>
      </c>
      <c r="C92" s="94">
        <f>G50</f>
        <v>427500</v>
      </c>
      <c r="D92" s="95">
        <f>(C92/C96)</f>
        <v>0.21100623319816594</v>
      </c>
      <c r="E92" s="89"/>
      <c r="F92" s="89"/>
      <c r="G92" s="77"/>
    </row>
    <row r="93" spans="1:7" ht="12" customHeight="1" x14ac:dyDescent="0.25">
      <c r="A93" s="13"/>
      <c r="B93" s="93" t="s">
        <v>26</v>
      </c>
      <c r="C93" s="94">
        <f>G66</f>
        <v>777030</v>
      </c>
      <c r="D93" s="95">
        <f>(C93/C96)</f>
        <v>0.3835278909519787</v>
      </c>
      <c r="E93" s="89"/>
      <c r="F93" s="89"/>
      <c r="G93" s="77"/>
    </row>
    <row r="94" spans="1:7" ht="12" customHeight="1" x14ac:dyDescent="0.25">
      <c r="A94" s="13"/>
      <c r="B94" s="93" t="s">
        <v>49</v>
      </c>
      <c r="C94" s="96">
        <f>G71</f>
        <v>100000</v>
      </c>
      <c r="D94" s="95">
        <f>(C94/C96)</f>
        <v>4.9358183204249347E-2</v>
      </c>
      <c r="E94" s="97"/>
      <c r="F94" s="97"/>
      <c r="G94" s="77"/>
    </row>
    <row r="95" spans="1:7" ht="12" customHeight="1" x14ac:dyDescent="0.25">
      <c r="A95" s="13"/>
      <c r="B95" s="93" t="s">
        <v>50</v>
      </c>
      <c r="C95" s="96">
        <f>G74</f>
        <v>96476.5</v>
      </c>
      <c r="D95" s="95">
        <f>(C95/C96)</f>
        <v>4.7619047619047616E-2</v>
      </c>
      <c r="E95" s="97"/>
      <c r="F95" s="97"/>
      <c r="G95" s="77"/>
    </row>
    <row r="96" spans="1:7" ht="12.75" customHeight="1" thickBot="1" x14ac:dyDescent="0.3">
      <c r="A96" s="13"/>
      <c r="B96" s="98" t="s">
        <v>51</v>
      </c>
      <c r="C96" s="99">
        <f>SUM(C90:C95)</f>
        <v>2026006.5</v>
      </c>
      <c r="D96" s="100">
        <f>SUM(D90:D95)</f>
        <v>1</v>
      </c>
      <c r="E96" s="97"/>
      <c r="F96" s="97"/>
      <c r="G96" s="77"/>
    </row>
    <row r="97" spans="1:7" ht="12" hidden="1" customHeight="1" x14ac:dyDescent="0.25">
      <c r="A97" s="13"/>
      <c r="B97" s="78"/>
      <c r="C97" s="76"/>
      <c r="D97" s="76"/>
      <c r="E97" s="76"/>
      <c r="F97" s="76"/>
      <c r="G97" s="77"/>
    </row>
    <row r="98" spans="1:7" ht="12.75" customHeight="1" thickBot="1" x14ac:dyDescent="0.3">
      <c r="A98" s="13"/>
      <c r="B98" s="74"/>
      <c r="C98" s="76"/>
      <c r="D98" s="76"/>
      <c r="E98" s="76"/>
      <c r="F98" s="76"/>
      <c r="G98" s="77"/>
    </row>
    <row r="99" spans="1:7" ht="12" customHeight="1" thickBot="1" x14ac:dyDescent="0.3">
      <c r="A99" s="13"/>
      <c r="B99" s="165" t="s">
        <v>58</v>
      </c>
      <c r="C99" s="166"/>
      <c r="D99" s="166"/>
      <c r="E99" s="167"/>
      <c r="F99" s="97"/>
      <c r="G99" s="77"/>
    </row>
    <row r="100" spans="1:7" ht="12" customHeight="1" x14ac:dyDescent="0.25">
      <c r="A100" s="13"/>
      <c r="B100" s="101" t="s">
        <v>82</v>
      </c>
      <c r="C100" s="102">
        <v>910</v>
      </c>
      <c r="D100" s="102">
        <f>G9</f>
        <v>1040</v>
      </c>
      <c r="E100" s="102">
        <v>1170</v>
      </c>
      <c r="F100" s="103"/>
      <c r="G100" s="104"/>
    </row>
    <row r="101" spans="1:7" ht="12.75" customHeight="1" thickBot="1" x14ac:dyDescent="0.3">
      <c r="A101" s="13"/>
      <c r="B101" s="98" t="s">
        <v>57</v>
      </c>
      <c r="C101" s="99">
        <f>(G75/C100)</f>
        <v>2226.3807692307691</v>
      </c>
      <c r="D101" s="99">
        <f>(G75/D100)</f>
        <v>1948.083173076923</v>
      </c>
      <c r="E101" s="105">
        <f>(G75/E100)</f>
        <v>1731.6294871794871</v>
      </c>
      <c r="F101" s="103"/>
      <c r="G101" s="104"/>
    </row>
    <row r="102" spans="1:7" ht="15.6" customHeight="1" x14ac:dyDescent="0.25">
      <c r="A102" s="13"/>
      <c r="B102" s="75" t="s">
        <v>52</v>
      </c>
      <c r="C102" s="83"/>
      <c r="D102" s="83"/>
      <c r="E102" s="83"/>
      <c r="F102" s="83"/>
      <c r="G102" s="155"/>
    </row>
    <row r="104" spans="1:7" ht="11.25" customHeight="1" x14ac:dyDescent="0.25">
      <c r="C104"/>
      <c r="D104"/>
    </row>
  </sheetData>
  <mergeCells count="5">
    <mergeCell ref="B18:G18"/>
    <mergeCell ref="B99:E99"/>
    <mergeCell ref="B88:C88"/>
    <mergeCell ref="E11:F11"/>
    <mergeCell ref="E9:F10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2023-02-10T19:03:25Z</cp:lastPrinted>
  <dcterms:created xsi:type="dcterms:W3CDTF">2020-11-27T12:49:26Z</dcterms:created>
  <dcterms:modified xsi:type="dcterms:W3CDTF">2023-04-27T20:30:53Z</dcterms:modified>
</cp:coreProperties>
</file>